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omments2.xml" ContentType="application/vnd.openxmlformats-officedocument.spreadsheetml.comments+xml"/>
  <Override PartName="/xl/drawings/drawing15.xml" ContentType="application/vnd.openxmlformats-officedocument.drawing+xml"/>
  <Override PartName="/xl/comments3.xml" ContentType="application/vnd.openxmlformats-officedocument.spreadsheetml.comments+xml"/>
  <Override PartName="/xl/drawings/drawing16.xml" ContentType="application/vnd.openxmlformats-officedocument.drawing+xml"/>
  <Override PartName="/xl/comments4.xml" ContentType="application/vnd.openxmlformats-officedocument.spreadsheetml.comments+xml"/>
  <Override PartName="/xl/drawings/drawing17.xml" ContentType="application/vnd.openxmlformats-officedocument.drawing+xml"/>
  <Override PartName="/xl/comments5.xml" ContentType="application/vnd.openxmlformats-officedocument.spreadsheetml.comments+xml"/>
  <Override PartName="/xl/drawings/drawing18.xml" ContentType="application/vnd.openxmlformats-officedocument.drawing+xml"/>
  <Override PartName="/xl/comments6.xml" ContentType="application/vnd.openxmlformats-officedocument.spreadsheetml.comments+xml"/>
  <Override PartName="/xl/drawings/drawing19.xml" ContentType="application/vnd.openxmlformats-officedocument.drawing+xml"/>
  <Override PartName="/xl/comments7.xml" ContentType="application/vnd.openxmlformats-officedocument.spreadsheetml.comments+xml"/>
  <Override PartName="/xl/drawings/drawing20.xml" ContentType="application/vnd.openxmlformats-officedocument.drawing+xml"/>
  <Override PartName="/xl/comments8.xml" ContentType="application/vnd.openxmlformats-officedocument.spreadsheetml.comments+xml"/>
  <Override PartName="/xl/drawings/drawing21.xml" ContentType="application/vnd.openxmlformats-officedocument.drawing+xml"/>
  <Override PartName="/xl/comments9.xml" ContentType="application/vnd.openxmlformats-officedocument.spreadsheetml.comments+xml"/>
  <Override PartName="/xl/drawings/drawing22.xml" ContentType="application/vnd.openxmlformats-officedocument.drawing+xml"/>
  <Override PartName="/xl/comments10.xml" ContentType="application/vnd.openxmlformats-officedocument.spreadsheetml.comments+xml"/>
  <Override PartName="/xl/drawings/drawing23.xml" ContentType="application/vnd.openxmlformats-officedocument.drawing+xml"/>
  <Override PartName="/xl/comments11.xml" ContentType="application/vnd.openxmlformats-officedocument.spreadsheetml.comments+xml"/>
  <Override PartName="/xl/drawings/drawing24.xml" ContentType="application/vnd.openxmlformats-officedocument.drawing+xml"/>
  <Override PartName="/xl/comments12.xml" ContentType="application/vnd.openxmlformats-officedocument.spreadsheetml.comments+xml"/>
  <Override PartName="/xl/drawings/drawing25.xml" ContentType="application/vnd.openxmlformats-officedocument.drawing+xml"/>
  <Override PartName="/xl/comments13.xml" ContentType="application/vnd.openxmlformats-officedocument.spreadsheetml.comments+xml"/>
  <Override PartName="/xl/drawings/drawing26.xml" ContentType="application/vnd.openxmlformats-officedocument.drawing+xml"/>
  <Override PartName="/xl/comments14.xml" ContentType="application/vnd.openxmlformats-officedocument.spreadsheetml.comments+xml"/>
  <Override PartName="/xl/drawings/drawing27.xml" ContentType="application/vnd.openxmlformats-officedocument.drawing+xml"/>
  <Override PartName="/xl/comments15.xml" ContentType="application/vnd.openxmlformats-officedocument.spreadsheetml.comments+xml"/>
  <Override PartName="/xl/drawings/drawing28.xml" ContentType="application/vnd.openxmlformats-officedocument.drawing+xml"/>
  <Override PartName="/xl/comments16.xml" ContentType="application/vnd.openxmlformats-officedocument.spreadsheetml.comments+xml"/>
  <Override PartName="/xl/drawings/drawing29.xml" ContentType="application/vnd.openxmlformats-officedocument.drawing+xml"/>
  <Override PartName="/xl/comments17.xml" ContentType="application/vnd.openxmlformats-officedocument.spreadsheetml.comments+xml"/>
  <Override PartName="/xl/drawings/drawing30.xml" ContentType="application/vnd.openxmlformats-officedocument.drawing+xml"/>
  <Override PartName="/xl/comments18.xml" ContentType="application/vnd.openxmlformats-officedocument.spreadsheetml.comments+xml"/>
  <Override PartName="/xl/drawings/drawing31.xml" ContentType="application/vnd.openxmlformats-officedocument.drawing+xml"/>
  <Override PartName="/xl/comments19.xml" ContentType="application/vnd.openxmlformats-officedocument.spreadsheetml.comments+xml"/>
  <Override PartName="/xl/drawings/drawing32.xml" ContentType="application/vnd.openxmlformats-officedocument.drawing+xml"/>
  <Override PartName="/xl/comments20.xml" ContentType="application/vnd.openxmlformats-officedocument.spreadsheetml.comments+xml"/>
  <Override PartName="/xl/drawings/drawing33.xml" ContentType="application/vnd.openxmlformats-officedocument.drawing+xml"/>
  <Override PartName="/xl/comments21.xml" ContentType="application/vnd.openxmlformats-officedocument.spreadsheetml.comments+xml"/>
  <Override PartName="/xl/drawings/drawing34.xml" ContentType="application/vnd.openxmlformats-officedocument.drawing+xml"/>
  <Override PartName="/xl/comments22.xml" ContentType="application/vnd.openxmlformats-officedocument.spreadsheetml.comments+xml"/>
  <Override PartName="/xl/drawings/drawing35.xml" ContentType="application/vnd.openxmlformats-officedocument.drawing+xml"/>
  <Override PartName="/xl/comments23.xml" ContentType="application/vnd.openxmlformats-officedocument.spreadsheetml.comments+xml"/>
  <Override PartName="/xl/drawings/drawing36.xml" ContentType="application/vnd.openxmlformats-officedocument.drawing+xml"/>
  <Override PartName="/xl/comments24.xml" ContentType="application/vnd.openxmlformats-officedocument.spreadsheetml.comments+xml"/>
  <Override PartName="/xl/drawings/drawing37.xml" ContentType="application/vnd.openxmlformats-officedocument.drawing+xml"/>
  <Override PartName="/xl/comments25.xml" ContentType="application/vnd.openxmlformats-officedocument.spreadsheetml.comments+xml"/>
  <Override PartName="/xl/drawings/drawing38.xml" ContentType="application/vnd.openxmlformats-officedocument.drawing+xml"/>
  <Override PartName="/xl/comments26.xml" ContentType="application/vnd.openxmlformats-officedocument.spreadsheetml.comments+xml"/>
  <Override PartName="/xl/drawings/drawing39.xml" ContentType="application/vnd.openxmlformats-officedocument.drawing+xml"/>
  <Override PartName="/xl/comments27.xml" ContentType="application/vnd.openxmlformats-officedocument.spreadsheetml.comments+xml"/>
  <Override PartName="/xl/drawings/drawing40.xml" ContentType="application/vnd.openxmlformats-officedocument.drawing+xml"/>
  <Override PartName="/xl/comments28.xml" ContentType="application/vnd.openxmlformats-officedocument.spreadsheetml.comments+xml"/>
  <Override PartName="/xl/drawings/drawing41.xml" ContentType="application/vnd.openxmlformats-officedocument.drawing+xml"/>
  <Override PartName="/xl/comments29.xml" ContentType="application/vnd.openxmlformats-officedocument.spreadsheetml.comments+xml"/>
  <Override PartName="/xl/drawings/drawing42.xml" ContentType="application/vnd.openxmlformats-officedocument.drawing+xml"/>
  <Override PartName="/xl/comments30.xml" ContentType="application/vnd.openxmlformats-officedocument.spreadsheetml.comments+xml"/>
  <Override PartName="/xl/drawings/drawing43.xml" ContentType="application/vnd.openxmlformats-officedocument.drawing+xml"/>
  <Override PartName="/xl/comments31.xml" ContentType="application/vnd.openxmlformats-officedocument.spreadsheetml.comments+xml"/>
  <Override PartName="/xl/drawings/drawing44.xml" ContentType="application/vnd.openxmlformats-officedocument.drawing+xml"/>
  <Override PartName="/xl/comments32.xml" ContentType="application/vnd.openxmlformats-officedocument.spreadsheetml.comments+xml"/>
  <Override PartName="/xl/drawings/drawing45.xml" ContentType="application/vnd.openxmlformats-officedocument.drawing+xml"/>
  <Override PartName="/xl/comments33.xml" ContentType="application/vnd.openxmlformats-officedocument.spreadsheetml.comments+xml"/>
  <Override PartName="/xl/drawings/drawing46.xml" ContentType="application/vnd.openxmlformats-officedocument.drawing+xml"/>
  <Override PartName="/xl/comments34.xml" ContentType="application/vnd.openxmlformats-officedocument.spreadsheetml.comments+xml"/>
  <Override PartName="/xl/drawings/drawing47.xml" ContentType="application/vnd.openxmlformats-officedocument.drawing+xml"/>
  <Override PartName="/xl/comments35.xml" ContentType="application/vnd.openxmlformats-officedocument.spreadsheetml.comments+xml"/>
  <Override PartName="/xl/drawings/drawing48.xml" ContentType="application/vnd.openxmlformats-officedocument.drawing+xml"/>
  <Override PartName="/xl/comments36.xml" ContentType="application/vnd.openxmlformats-officedocument.spreadsheetml.comments+xml"/>
  <Override PartName="/xl/drawings/drawing49.xml" ContentType="application/vnd.openxmlformats-officedocument.drawing+xml"/>
  <Override PartName="/xl/comments37.xml" ContentType="application/vnd.openxmlformats-officedocument.spreadsheetml.comments+xml"/>
  <Override PartName="/xl/drawings/drawing50.xml" ContentType="application/vnd.openxmlformats-officedocument.drawing+xml"/>
  <Override PartName="/xl/comments38.xml" ContentType="application/vnd.openxmlformats-officedocument.spreadsheetml.comments+xml"/>
  <Override PartName="/xl/drawings/drawing51.xml" ContentType="application/vnd.openxmlformats-officedocument.drawing+xml"/>
  <Override PartName="/xl/comments39.xml" ContentType="application/vnd.openxmlformats-officedocument.spreadsheetml.comments+xml"/>
  <Override PartName="/xl/drawings/drawing52.xml" ContentType="application/vnd.openxmlformats-officedocument.drawing+xml"/>
  <Override PartName="/xl/comments40.xml" ContentType="application/vnd.openxmlformats-officedocument.spreadsheetml.comments+xml"/>
  <Override PartName="/xl/drawings/drawing53.xml" ContentType="application/vnd.openxmlformats-officedocument.drawing+xml"/>
  <Override PartName="/xl/comments41.xml" ContentType="application/vnd.openxmlformats-officedocument.spreadsheetml.comments+xml"/>
  <Override PartName="/xl/drawings/drawing54.xml" ContentType="application/vnd.openxmlformats-officedocument.drawing+xml"/>
  <Override PartName="/xl/comments4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srv2012\Pubblica\Ufficio Tecnico\LAVORI\Report\Report Ditte\2024\Tecnocostruzioni\AQ\07\"/>
    </mc:Choice>
  </mc:AlternateContent>
  <xr:revisionPtr revIDLastSave="0" documentId="13_ncr:1_{C77B191C-ABEC-444D-A2D9-B43A19704FA4}" xr6:coauthVersionLast="47" xr6:coauthVersionMax="47" xr10:uidLastSave="{00000000-0000-0000-0000-000000000000}"/>
  <bookViews>
    <workbookView xWindow="-120" yWindow="-120" windowWidth="29040" windowHeight="15840" firstSheet="21" activeTab="56" xr2:uid="{00000000-000D-0000-FFFF-FFFF00000000}"/>
  </bookViews>
  <sheets>
    <sheet name="INTESTAZIONE" sheetId="130" r:id="rId1"/>
    <sheet name="P.I. indennità mensile" sheetId="10" r:id="rId2"/>
    <sheet name="CTR Bardineto" sheetId="90" r:id="rId3"/>
    <sheet name="CTR Calizzano" sheetId="91" r:id="rId4"/>
    <sheet name="CTR Murialdo" sheetId="92" state="hidden" r:id="rId5"/>
    <sheet name="CTR Osiglia" sheetId="107" state="hidden" r:id="rId6"/>
    <sheet name="Conduzione Bardineto" sheetId="94" r:id="rId7"/>
    <sheet name="Conduzione Calizzano" sheetId="95" r:id="rId8"/>
    <sheet name="Conduzione Murialdo" sheetId="96" state="hidden" r:id="rId9"/>
    <sheet name="Conduzione Osiglia" sheetId="97" state="hidden" r:id="rId10"/>
    <sheet name="Autospurgo Bardineto" sheetId="98" r:id="rId11"/>
    <sheet name="Autospurgo Calizzano" sheetId="99" r:id="rId12"/>
    <sheet name="Autospurgo Murialdo" sheetId="100" state="hidden" r:id="rId13"/>
    <sheet name="Autospurgo Osiglia" sheetId="102" state="hidden" r:id="rId14"/>
    <sheet name="1" sheetId="103" r:id="rId15"/>
    <sheet name="2" sheetId="104" r:id="rId16"/>
    <sheet name="3" sheetId="105" r:id="rId17"/>
    <sheet name="5" sheetId="83" r:id="rId18"/>
    <sheet name="6" sheetId="84" r:id="rId19"/>
    <sheet name="7" sheetId="86" r:id="rId20"/>
    <sheet name="8" sheetId="87" r:id="rId21"/>
    <sheet name="9" sheetId="88" r:id="rId22"/>
    <sheet name="10" sheetId="89" r:id="rId23"/>
    <sheet name="11" sheetId="79" r:id="rId24"/>
    <sheet name="12" sheetId="80" r:id="rId25"/>
    <sheet name="13" sheetId="81" r:id="rId26"/>
    <sheet name="14" sheetId="77" r:id="rId27"/>
    <sheet name="15" sheetId="78" r:id="rId28"/>
    <sheet name="16" sheetId="106" state="hidden" r:id="rId29"/>
    <sheet name="17" sheetId="76" state="hidden" r:id="rId30"/>
    <sheet name="18" sheetId="135" state="hidden" r:id="rId31"/>
    <sheet name="19" sheetId="143" state="hidden" r:id="rId32"/>
    <sheet name="20" sheetId="142" state="hidden" r:id="rId33"/>
    <sheet name="21" sheetId="141" state="hidden" r:id="rId34"/>
    <sheet name="22" sheetId="140" state="hidden" r:id="rId35"/>
    <sheet name="23" sheetId="139" state="hidden" r:id="rId36"/>
    <sheet name="24" sheetId="138" state="hidden" r:id="rId37"/>
    <sheet name="25" sheetId="137" state="hidden" r:id="rId38"/>
    <sheet name="26" sheetId="136" state="hidden" r:id="rId39"/>
    <sheet name="27" sheetId="144" state="hidden" r:id="rId40"/>
    <sheet name="28" sheetId="153" state="hidden" r:id="rId41"/>
    <sheet name="29" sheetId="154" state="hidden" r:id="rId42"/>
    <sheet name="30" sheetId="155" state="hidden" r:id="rId43"/>
    <sheet name="31" sheetId="156" state="hidden" r:id="rId44"/>
    <sheet name="32" sheetId="157" state="hidden" r:id="rId45"/>
    <sheet name="33" sheetId="149" state="hidden" r:id="rId46"/>
    <sheet name="34" sheetId="150" state="hidden" r:id="rId47"/>
    <sheet name="35" sheetId="151" state="hidden" r:id="rId48"/>
    <sheet name="36" sheetId="152" state="hidden" r:id="rId49"/>
    <sheet name="37" sheetId="148" state="hidden" r:id="rId50"/>
    <sheet name="38" sheetId="147" state="hidden" r:id="rId51"/>
    <sheet name="39" sheetId="146" state="hidden" r:id="rId52"/>
    <sheet name="40" sheetId="145" state="hidden" r:id="rId53"/>
    <sheet name="Autocert. corretta esecuzione" sheetId="125" r:id="rId54"/>
    <sheet name="Riassuntivo mese" sheetId="22" r:id="rId55"/>
    <sheet name="Sommario RC_AQ" sheetId="132" r:id="rId56"/>
    <sheet name="Indicazioni di fatturazione" sheetId="129" r:id="rId57"/>
    <sheet name="EPU " sheetId="101" state="hidden" r:id="rId58"/>
    <sheet name="Appoggio" sheetId="127" state="hidden" r:id="rId59"/>
  </sheets>
  <externalReferences>
    <externalReference r:id="rId60"/>
  </externalReferences>
  <definedNames>
    <definedName name="_xlnm._FilterDatabase" localSheetId="56" hidden="1">'Indicazioni di fatturazione'!$A$4:$L$42</definedName>
    <definedName name="_xlnm._FilterDatabase" localSheetId="1" hidden="1">'P.I. indennità mensile'!$A$1:$O$34</definedName>
    <definedName name="_xlnm.Print_Area" localSheetId="14">'1'!$A$1:$O$36</definedName>
    <definedName name="_xlnm.Print_Area" localSheetId="22">'10'!$A$1:$O$34</definedName>
    <definedName name="_xlnm.Print_Area" localSheetId="23">'11'!$A$1:$O$36</definedName>
    <definedName name="_xlnm.Print_Area" localSheetId="24">'12'!$A$1:$O$34</definedName>
    <definedName name="_xlnm.Print_Area" localSheetId="25">'13'!$A$1:$O$40</definedName>
    <definedName name="_xlnm.Print_Area" localSheetId="26">'14'!$A$1:$O$38</definedName>
    <definedName name="_xlnm.Print_Area" localSheetId="27">'15'!$A$1:$O$34</definedName>
    <definedName name="_xlnm.Print_Area" localSheetId="28">'16'!$A$1:$O$34</definedName>
    <definedName name="_xlnm.Print_Area" localSheetId="29">'17'!$A$1:$O$34</definedName>
    <definedName name="_xlnm.Print_Area" localSheetId="30">'18'!$A$1:$O$34</definedName>
    <definedName name="_xlnm.Print_Area" localSheetId="31">'19'!$A$1:$O$34</definedName>
    <definedName name="_xlnm.Print_Area" localSheetId="15">'2'!$A$1:$O$34</definedName>
    <definedName name="_xlnm.Print_Area" localSheetId="32">'20'!$A$1:$O$34</definedName>
    <definedName name="_xlnm.Print_Area" localSheetId="33">'21'!$A$1:$O$34</definedName>
    <definedName name="_xlnm.Print_Area" localSheetId="34">'22'!$A$1:$O$34</definedName>
    <definedName name="_xlnm.Print_Area" localSheetId="35">'23'!$A$1:$O$34</definedName>
    <definedName name="_xlnm.Print_Area" localSheetId="36">'24'!$A$1:$O$34</definedName>
    <definedName name="_xlnm.Print_Area" localSheetId="37">'25'!$A$1:$O$34</definedName>
    <definedName name="_xlnm.Print_Area" localSheetId="38">'26'!$A$1:$O$34</definedName>
    <definedName name="_xlnm.Print_Area" localSheetId="39">'27'!$A$1:$O$34</definedName>
    <definedName name="_xlnm.Print_Area" localSheetId="40">'28'!$A$1:$O$34</definedName>
    <definedName name="_xlnm.Print_Area" localSheetId="41">'29'!$A$1:$O$35</definedName>
    <definedName name="_xlnm.Print_Area" localSheetId="16">'3'!$A$1:$O$34</definedName>
    <definedName name="_xlnm.Print_Area" localSheetId="42">'30'!$A$1:$O$34</definedName>
    <definedName name="_xlnm.Print_Area" localSheetId="43">'31'!$A$1:$O$34</definedName>
    <definedName name="_xlnm.Print_Area" localSheetId="44">'32'!$A$1:$O$34</definedName>
    <definedName name="_xlnm.Print_Area" localSheetId="45">'33'!$A$1:$O$34</definedName>
    <definedName name="_xlnm.Print_Area" localSheetId="46">'34'!$A$1:$O$34</definedName>
    <definedName name="_xlnm.Print_Area" localSheetId="47">'35'!$A$1:$O$34</definedName>
    <definedName name="_xlnm.Print_Area" localSheetId="48">'36'!$A$1:$O$34</definedName>
    <definedName name="_xlnm.Print_Area" localSheetId="49">'37'!$A$1:$O$34</definedName>
    <definedName name="_xlnm.Print_Area" localSheetId="50">'38'!$A$1:$O$34</definedName>
    <definedName name="_xlnm.Print_Area" localSheetId="51">'39'!$A$1:$O$34</definedName>
    <definedName name="_xlnm.Print_Area" localSheetId="52">'40'!$A$1:$O$34</definedName>
    <definedName name="_xlnm.Print_Area" localSheetId="17">'5'!$A$1:$O$34</definedName>
    <definedName name="_xlnm.Print_Area" localSheetId="18">'6'!$A$1:$O$37</definedName>
    <definedName name="_xlnm.Print_Area" localSheetId="19">'7'!$A$1:$O$34</definedName>
    <definedName name="_xlnm.Print_Area" localSheetId="20">'8'!$A$1:$O$34</definedName>
    <definedName name="_xlnm.Print_Area" localSheetId="21">'9'!$A$1:$O$34</definedName>
    <definedName name="_xlnm.Print_Area" localSheetId="53">'Autocert. corretta esecuzione'!$A$1:$E$49</definedName>
    <definedName name="_xlnm.Print_Area" localSheetId="10">'Autospurgo Bardineto'!$A$1:$O$59</definedName>
    <definedName name="_xlnm.Print_Area" localSheetId="11">'Autospurgo Calizzano'!$A$1:$O$59</definedName>
    <definedName name="_xlnm.Print_Area" localSheetId="12">'Autospurgo Murialdo'!$A$1:$O$59</definedName>
    <definedName name="_xlnm.Print_Area" localSheetId="13">'Autospurgo Osiglia'!$A$1:$O$59</definedName>
    <definedName name="_xlnm.Print_Area" localSheetId="6">'Conduzione Bardineto'!$A$1:$O$193</definedName>
    <definedName name="_xlnm.Print_Area" localSheetId="7">'Conduzione Calizzano'!$A$1:$O$191</definedName>
    <definedName name="_xlnm.Print_Area" localSheetId="8">'Conduzione Murialdo'!$A$1:$O$191</definedName>
    <definedName name="_xlnm.Print_Area" localSheetId="9">'Conduzione Osiglia'!$A$1:$O$191</definedName>
    <definedName name="_xlnm.Print_Area" localSheetId="2">'CTR Bardineto'!$A$1:$O$59</definedName>
    <definedName name="_xlnm.Print_Area" localSheetId="3">'CTR Calizzano'!$A$1:$O$59</definedName>
    <definedName name="_xlnm.Print_Area" localSheetId="4">'CTR Murialdo'!$A$1:$O$59</definedName>
    <definedName name="_xlnm.Print_Area" localSheetId="5">'CTR Osiglia'!$A$1:$O$59</definedName>
    <definedName name="_xlnm.Print_Area" localSheetId="56">'Indicazioni di fatturazione'!$B$1:$J$42</definedName>
    <definedName name="_xlnm.Print_Area" localSheetId="0">INTESTAZIONE!$A$1:$F$10</definedName>
    <definedName name="_xlnm.Print_Area" localSheetId="1">'P.I. indennità mensile'!$A$1:$O$32</definedName>
    <definedName name="_xlnm.Print_Area" localSheetId="54">'Riassuntivo mese'!$A$1:$T$24</definedName>
    <definedName name="_xlnm.Print_Area" localSheetId="55">'Sommario RC_AQ'!$A$2:$I$10</definedName>
    <definedName name="moa">Appoggio!$A$2</definedName>
    <definedName name="mof">Appoggio!$A$4</definedName>
    <definedName name="msa">Appoggio!$A$3</definedName>
    <definedName name="msf">Appoggio!$A$5</definedName>
    <definedName name="Ribasso">'EPU '!$K$2</definedName>
    <definedName name="TOTALE1">'P.I. indennità mensile'!$O$32</definedName>
    <definedName name="TOTALE10">'Autospurgo Bardineto'!$O$42</definedName>
    <definedName name="TOTALE11">'Autospurgo Calizzano'!$O$34</definedName>
    <definedName name="TOTALE12">'Autospurgo Murialdo'!$O$34</definedName>
    <definedName name="TOTALE13">'Autospurgo Osiglia'!$O$34</definedName>
    <definedName name="TOTALE14">'1'!$O$36</definedName>
    <definedName name="TOTALE15">'2'!$O$34</definedName>
    <definedName name="TOTALE18">'Conduzione Murialdo'!$O$34</definedName>
    <definedName name="TOTALE2">'CTR Bardineto'!$O$59</definedName>
    <definedName name="TOTALE3">'CTR Calizzano'!$O$60</definedName>
    <definedName name="TOTALE4">'CTR Murialdo'!$O$34</definedName>
    <definedName name="TOTALE5">'CTR Osiglia'!$O$34</definedName>
    <definedName name="TOTALE6">'Conduzione Bardineto'!$O$168</definedName>
    <definedName name="TOTALE7">'Conduzione Calizzano'!$O$32</definedName>
    <definedName name="TOTALE9">'Conduzione Osiglia'!$O$34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2" i="22" l="1"/>
  <c r="L11" i="22"/>
  <c r="K12" i="22"/>
  <c r="J12" i="22"/>
  <c r="I12" i="22"/>
  <c r="H12" i="22"/>
  <c r="G12" i="22"/>
  <c r="K11" i="22"/>
  <c r="J11" i="22"/>
  <c r="I11" i="22"/>
  <c r="H11" i="22"/>
  <c r="G11" i="22"/>
  <c r="K5" i="84"/>
  <c r="L15" i="91"/>
  <c r="L13" i="91"/>
  <c r="M13" i="91"/>
  <c r="N13" i="91"/>
  <c r="O13" i="91"/>
  <c r="L14" i="91"/>
  <c r="M14" i="91"/>
  <c r="N14" i="91"/>
  <c r="O14" i="91"/>
  <c r="L17" i="94"/>
  <c r="M17" i="94"/>
  <c r="N17" i="94"/>
  <c r="O17" i="94"/>
  <c r="L30" i="77"/>
  <c r="M30" i="77"/>
  <c r="N30" i="77"/>
  <c r="O30" i="77"/>
  <c r="L29" i="77"/>
  <c r="M29" i="77"/>
  <c r="N29" i="77"/>
  <c r="O29" i="77"/>
  <c r="L28" i="77"/>
  <c r="M28" i="77"/>
  <c r="N28" i="77"/>
  <c r="O28" i="77"/>
  <c r="L13" i="77"/>
  <c r="M13" i="77"/>
  <c r="N13" i="77"/>
  <c r="O13" i="77"/>
  <c r="L38" i="95"/>
  <c r="M38" i="95"/>
  <c r="N38" i="95"/>
  <c r="O38" i="95"/>
  <c r="L39" i="95"/>
  <c r="M39" i="95"/>
  <c r="N39" i="95"/>
  <c r="O39" i="95"/>
  <c r="L40" i="95"/>
  <c r="M40" i="95"/>
  <c r="N40" i="95"/>
  <c r="O40" i="95"/>
  <c r="L41" i="95"/>
  <c r="M41" i="95"/>
  <c r="N41" i="95"/>
  <c r="O41" i="95"/>
  <c r="L36" i="94"/>
  <c r="M36" i="94"/>
  <c r="N36" i="94"/>
  <c r="O36" i="94"/>
  <c r="L35" i="94"/>
  <c r="M35" i="94"/>
  <c r="N35" i="94"/>
  <c r="O35" i="94"/>
  <c r="L32" i="81"/>
  <c r="M32" i="81"/>
  <c r="N32" i="81"/>
  <c r="O32" i="81"/>
  <c r="L31" i="81"/>
  <c r="M31" i="81"/>
  <c r="N31" i="81"/>
  <c r="O31" i="81"/>
  <c r="L30" i="81"/>
  <c r="M30" i="81"/>
  <c r="N30" i="81"/>
  <c r="O30" i="81"/>
  <c r="L29" i="81"/>
  <c r="M29" i="81"/>
  <c r="N29" i="81"/>
  <c r="O29" i="81"/>
  <c r="L28" i="81"/>
  <c r="M28" i="81"/>
  <c r="N28" i="81"/>
  <c r="O28" i="81"/>
  <c r="L27" i="81"/>
  <c r="M27" i="81"/>
  <c r="N27" i="81"/>
  <c r="O27" i="81"/>
  <c r="L39" i="94"/>
  <c r="M39" i="94"/>
  <c r="N39" i="94"/>
  <c r="O39" i="94"/>
  <c r="L12" i="79" l="1"/>
  <c r="M12" i="79"/>
  <c r="N12" i="79"/>
  <c r="O12" i="79"/>
  <c r="L16" i="79"/>
  <c r="M16" i="79"/>
  <c r="N16" i="79"/>
  <c r="O16" i="79"/>
  <c r="L29" i="84"/>
  <c r="M29" i="84"/>
  <c r="N29" i="84"/>
  <c r="O29" i="84"/>
  <c r="L15" i="84"/>
  <c r="M15" i="84"/>
  <c r="N15" i="84"/>
  <c r="O15" i="84"/>
  <c r="L25" i="84"/>
  <c r="M25" i="84"/>
  <c r="N25" i="84"/>
  <c r="O25" i="84"/>
  <c r="M32" i="103"/>
  <c r="O34" i="104"/>
  <c r="M32" i="104"/>
  <c r="O30" i="104"/>
  <c r="N30" i="104"/>
  <c r="M30" i="104"/>
  <c r="L30" i="104"/>
  <c r="O29" i="104"/>
  <c r="N29" i="104"/>
  <c r="M29" i="104"/>
  <c r="L29" i="104"/>
  <c r="O28" i="104"/>
  <c r="N28" i="104"/>
  <c r="M28" i="104"/>
  <c r="L28" i="104"/>
  <c r="O27" i="104"/>
  <c r="N27" i="104"/>
  <c r="M27" i="104"/>
  <c r="L27" i="104"/>
  <c r="O26" i="104"/>
  <c r="N26" i="104"/>
  <c r="M26" i="104"/>
  <c r="L26" i="104"/>
  <c r="O24" i="104"/>
  <c r="N24" i="104"/>
  <c r="M24" i="104"/>
  <c r="L24" i="104"/>
  <c r="O23" i="104"/>
  <c r="N23" i="104"/>
  <c r="M23" i="104"/>
  <c r="L23" i="104"/>
  <c r="O22" i="104"/>
  <c r="N22" i="104"/>
  <c r="M22" i="104"/>
  <c r="L22" i="104"/>
  <c r="O21" i="104"/>
  <c r="N21" i="104"/>
  <c r="M21" i="104"/>
  <c r="L21" i="104"/>
  <c r="O20" i="104"/>
  <c r="N20" i="104"/>
  <c r="M20" i="104"/>
  <c r="L20" i="104"/>
  <c r="O18" i="104"/>
  <c r="N18" i="104"/>
  <c r="M18" i="104"/>
  <c r="L18" i="104"/>
  <c r="O17" i="104"/>
  <c r="N17" i="104"/>
  <c r="M17" i="104"/>
  <c r="L17" i="104"/>
  <c r="O16" i="104"/>
  <c r="N16" i="104"/>
  <c r="M16" i="104"/>
  <c r="L16" i="104"/>
  <c r="O15" i="104"/>
  <c r="N15" i="104"/>
  <c r="M15" i="104"/>
  <c r="L15" i="104"/>
  <c r="O14" i="104"/>
  <c r="N14" i="104"/>
  <c r="M14" i="104"/>
  <c r="L14" i="104"/>
  <c r="O13" i="104"/>
  <c r="N13" i="104"/>
  <c r="M13" i="104"/>
  <c r="L13" i="104"/>
  <c r="L19" i="104" s="1"/>
  <c r="O12" i="104"/>
  <c r="N12" i="104"/>
  <c r="M12" i="104"/>
  <c r="L12" i="104"/>
  <c r="O11" i="104"/>
  <c r="N11" i="104"/>
  <c r="M11" i="104"/>
  <c r="L11" i="104"/>
  <c r="B3" i="104"/>
  <c r="O34" i="103"/>
  <c r="O30" i="103"/>
  <c r="N30" i="103"/>
  <c r="M30" i="103"/>
  <c r="L30" i="103"/>
  <c r="O29" i="103"/>
  <c r="N29" i="103"/>
  <c r="M29" i="103"/>
  <c r="L29" i="103"/>
  <c r="O28" i="103"/>
  <c r="N28" i="103"/>
  <c r="M28" i="103"/>
  <c r="L28" i="103"/>
  <c r="L31" i="103" s="1"/>
  <c r="O27" i="103"/>
  <c r="N27" i="103"/>
  <c r="M27" i="103"/>
  <c r="L27" i="103"/>
  <c r="O26" i="103"/>
  <c r="N26" i="103"/>
  <c r="M26" i="103"/>
  <c r="L26" i="103"/>
  <c r="O24" i="103"/>
  <c r="N24" i="103"/>
  <c r="M24" i="103"/>
  <c r="L24" i="103"/>
  <c r="O23" i="103"/>
  <c r="N23" i="103"/>
  <c r="M23" i="103"/>
  <c r="L23" i="103"/>
  <c r="O22" i="103"/>
  <c r="N22" i="103"/>
  <c r="M22" i="103"/>
  <c r="L22" i="103"/>
  <c r="O21" i="103"/>
  <c r="N21" i="103"/>
  <c r="M21" i="103"/>
  <c r="L21" i="103"/>
  <c r="O20" i="103"/>
  <c r="N20" i="103"/>
  <c r="M20" i="103"/>
  <c r="L20" i="103"/>
  <c r="O18" i="103"/>
  <c r="N18" i="103"/>
  <c r="M18" i="103"/>
  <c r="L18" i="103"/>
  <c r="O17" i="103"/>
  <c r="N17" i="103"/>
  <c r="M17" i="103"/>
  <c r="L17" i="103"/>
  <c r="O16" i="103"/>
  <c r="N16" i="103"/>
  <c r="M16" i="103"/>
  <c r="L16" i="103"/>
  <c r="O15" i="103"/>
  <c r="N15" i="103"/>
  <c r="M15" i="103"/>
  <c r="L15" i="103"/>
  <c r="O14" i="103"/>
  <c r="N14" i="103"/>
  <c r="M14" i="103"/>
  <c r="L14" i="103"/>
  <c r="O13" i="103"/>
  <c r="N13" i="103"/>
  <c r="M13" i="103"/>
  <c r="L13" i="103"/>
  <c r="O12" i="103"/>
  <c r="N12" i="103"/>
  <c r="M12" i="103"/>
  <c r="L12" i="103"/>
  <c r="O11" i="103"/>
  <c r="N11" i="103"/>
  <c r="M11" i="103"/>
  <c r="L11" i="103"/>
  <c r="B3" i="103"/>
  <c r="B3" i="94"/>
  <c r="L9" i="94"/>
  <c r="M9" i="94"/>
  <c r="N9" i="94"/>
  <c r="O9" i="94"/>
  <c r="L10" i="94"/>
  <c r="M10" i="94"/>
  <c r="N10" i="94"/>
  <c r="O10" i="94"/>
  <c r="L11" i="94"/>
  <c r="M11" i="94"/>
  <c r="N11" i="94"/>
  <c r="O11" i="94"/>
  <c r="L12" i="94"/>
  <c r="M12" i="94"/>
  <c r="N12" i="94"/>
  <c r="O12" i="94"/>
  <c r="L13" i="94"/>
  <c r="M13" i="94"/>
  <c r="N13" i="94"/>
  <c r="O13" i="94"/>
  <c r="L14" i="94"/>
  <c r="M14" i="94"/>
  <c r="N14" i="94"/>
  <c r="O14" i="94"/>
  <c r="L15" i="94"/>
  <c r="M15" i="94"/>
  <c r="N15" i="94"/>
  <c r="O15" i="94"/>
  <c r="L16" i="94"/>
  <c r="M16" i="94"/>
  <c r="N16" i="94"/>
  <c r="O16" i="94"/>
  <c r="L18" i="94"/>
  <c r="M18" i="94"/>
  <c r="N18" i="94"/>
  <c r="O18" i="94"/>
  <c r="L19" i="94"/>
  <c r="M19" i="94"/>
  <c r="N19" i="94"/>
  <c r="O19" i="94"/>
  <c r="L20" i="94"/>
  <c r="M20" i="94"/>
  <c r="N20" i="94"/>
  <c r="O20" i="94"/>
  <c r="L21" i="94"/>
  <c r="M21" i="94"/>
  <c r="N21" i="94"/>
  <c r="O21" i="94"/>
  <c r="L22" i="94"/>
  <c r="M22" i="94"/>
  <c r="N22" i="94"/>
  <c r="O22" i="94"/>
  <c r="L23" i="94"/>
  <c r="M23" i="94"/>
  <c r="N23" i="94"/>
  <c r="O23" i="94"/>
  <c r="L24" i="94"/>
  <c r="M24" i="94"/>
  <c r="N24" i="94"/>
  <c r="O24" i="94"/>
  <c r="L25" i="94"/>
  <c r="M25" i="94"/>
  <c r="N25" i="94"/>
  <c r="O25" i="94"/>
  <c r="L26" i="94"/>
  <c r="M26" i="94"/>
  <c r="N26" i="94"/>
  <c r="O26" i="94"/>
  <c r="L27" i="94"/>
  <c r="M27" i="94"/>
  <c r="N27" i="94"/>
  <c r="O27" i="94"/>
  <c r="L28" i="94"/>
  <c r="M28" i="94"/>
  <c r="N28" i="94"/>
  <c r="O28" i="94"/>
  <c r="L29" i="94"/>
  <c r="M29" i="94"/>
  <c r="N29" i="94"/>
  <c r="O29" i="94"/>
  <c r="L30" i="94"/>
  <c r="M30" i="94"/>
  <c r="N30" i="94"/>
  <c r="O30" i="94"/>
  <c r="L31" i="94"/>
  <c r="M31" i="94"/>
  <c r="N31" i="94"/>
  <c r="O31" i="94"/>
  <c r="L32" i="94"/>
  <c r="M32" i="94"/>
  <c r="N32" i="94"/>
  <c r="O32" i="94"/>
  <c r="L33" i="94"/>
  <c r="M33" i="94"/>
  <c r="N33" i="94"/>
  <c r="O33" i="94"/>
  <c r="L34" i="94"/>
  <c r="M34" i="94"/>
  <c r="N34" i="94"/>
  <c r="O34" i="94"/>
  <c r="L37" i="94"/>
  <c r="M37" i="94"/>
  <c r="N37" i="94"/>
  <c r="O37" i="94"/>
  <c r="L38" i="94"/>
  <c r="M38" i="94"/>
  <c r="N38" i="94"/>
  <c r="O38" i="94"/>
  <c r="L40" i="94"/>
  <c r="M40" i="94"/>
  <c r="N40" i="94"/>
  <c r="O40" i="94"/>
  <c r="L41" i="94"/>
  <c r="M41" i="94"/>
  <c r="N41" i="94"/>
  <c r="O41" i="94"/>
  <c r="L42" i="94"/>
  <c r="M42" i="94"/>
  <c r="N42" i="94"/>
  <c r="O42" i="94"/>
  <c r="L43" i="94"/>
  <c r="M43" i="94"/>
  <c r="N43" i="94"/>
  <c r="O43" i="94"/>
  <c r="L44" i="94"/>
  <c r="M44" i="94"/>
  <c r="N44" i="94"/>
  <c r="O44" i="94"/>
  <c r="L45" i="94"/>
  <c r="M45" i="94"/>
  <c r="N45" i="94"/>
  <c r="O45" i="94"/>
  <c r="L46" i="94"/>
  <c r="M46" i="94"/>
  <c r="N46" i="94"/>
  <c r="O46" i="94"/>
  <c r="L47" i="94"/>
  <c r="M47" i="94"/>
  <c r="N47" i="94"/>
  <c r="O47" i="94"/>
  <c r="L48" i="94"/>
  <c r="M48" i="94"/>
  <c r="N48" i="94"/>
  <c r="O48" i="94"/>
  <c r="L49" i="94"/>
  <c r="M49" i="94"/>
  <c r="N49" i="94"/>
  <c r="O49" i="94"/>
  <c r="L50" i="94"/>
  <c r="M50" i="94"/>
  <c r="N50" i="94"/>
  <c r="O50" i="94"/>
  <c r="L51" i="94"/>
  <c r="M51" i="94"/>
  <c r="N51" i="94"/>
  <c r="O51" i="94"/>
  <c r="L52" i="94"/>
  <c r="M52" i="94"/>
  <c r="N52" i="94"/>
  <c r="O52" i="94"/>
  <c r="L53" i="94"/>
  <c r="M53" i="94"/>
  <c r="N53" i="94"/>
  <c r="O53" i="94"/>
  <c r="L54" i="94"/>
  <c r="M54" i="94"/>
  <c r="N54" i="94"/>
  <c r="O54" i="94"/>
  <c r="L55" i="94"/>
  <c r="M55" i="94"/>
  <c r="N55" i="94"/>
  <c r="O55" i="94"/>
  <c r="L56" i="94"/>
  <c r="M56" i="94"/>
  <c r="N56" i="94"/>
  <c r="O56" i="94"/>
  <c r="L57" i="94"/>
  <c r="M57" i="94"/>
  <c r="N57" i="94"/>
  <c r="O57" i="94"/>
  <c r="L58" i="94"/>
  <c r="M58" i="94"/>
  <c r="N58" i="94"/>
  <c r="O58" i="94"/>
  <c r="L59" i="94"/>
  <c r="M59" i="94"/>
  <c r="N59" i="94"/>
  <c r="O59" i="94"/>
  <c r="L60" i="94"/>
  <c r="M60" i="94"/>
  <c r="N60" i="94"/>
  <c r="O60" i="94"/>
  <c r="L61" i="94"/>
  <c r="M61" i="94"/>
  <c r="N61" i="94"/>
  <c r="O61" i="94"/>
  <c r="L62" i="94"/>
  <c r="M62" i="94"/>
  <c r="N62" i="94"/>
  <c r="O62" i="94"/>
  <c r="L63" i="94"/>
  <c r="M63" i="94"/>
  <c r="N63" i="94"/>
  <c r="O63" i="94"/>
  <c r="L64" i="94"/>
  <c r="M64" i="94"/>
  <c r="N64" i="94"/>
  <c r="O64" i="94"/>
  <c r="L65" i="94"/>
  <c r="M65" i="94"/>
  <c r="N65" i="94"/>
  <c r="O65" i="94"/>
  <c r="L66" i="94"/>
  <c r="M66" i="94"/>
  <c r="N66" i="94"/>
  <c r="O66" i="94"/>
  <c r="L67" i="94"/>
  <c r="M67" i="94"/>
  <c r="N67" i="94"/>
  <c r="O67" i="94"/>
  <c r="L68" i="94"/>
  <c r="M68" i="94"/>
  <c r="N68" i="94"/>
  <c r="O68" i="94"/>
  <c r="L69" i="94"/>
  <c r="M69" i="94"/>
  <c r="N69" i="94"/>
  <c r="O69" i="94"/>
  <c r="L70" i="94"/>
  <c r="M70" i="94"/>
  <c r="N70" i="94"/>
  <c r="O70" i="94"/>
  <c r="L71" i="94"/>
  <c r="M71" i="94"/>
  <c r="N71" i="94"/>
  <c r="O71" i="94"/>
  <c r="L72" i="94"/>
  <c r="M72" i="94"/>
  <c r="N72" i="94"/>
  <c r="O72" i="94"/>
  <c r="L73" i="94"/>
  <c r="M73" i="94"/>
  <c r="N73" i="94"/>
  <c r="O73" i="94"/>
  <c r="L74" i="94"/>
  <c r="M74" i="94"/>
  <c r="N74" i="94"/>
  <c r="O74" i="94"/>
  <c r="L75" i="94"/>
  <c r="M75" i="94"/>
  <c r="N75" i="94"/>
  <c r="O75" i="94"/>
  <c r="L76" i="94"/>
  <c r="M76" i="94"/>
  <c r="N76" i="94"/>
  <c r="O76" i="94"/>
  <c r="L77" i="94"/>
  <c r="M77" i="94"/>
  <c r="N77" i="94"/>
  <c r="O77" i="94"/>
  <c r="L78" i="94"/>
  <c r="M78" i="94"/>
  <c r="N78" i="94"/>
  <c r="O78" i="94"/>
  <c r="L79" i="94"/>
  <c r="M79" i="94"/>
  <c r="N79" i="94"/>
  <c r="O79" i="94"/>
  <c r="L80" i="94"/>
  <c r="M80" i="94"/>
  <c r="N80" i="94"/>
  <c r="O80" i="94"/>
  <c r="L81" i="94"/>
  <c r="M81" i="94"/>
  <c r="N81" i="94"/>
  <c r="O81" i="94"/>
  <c r="L82" i="94"/>
  <c r="M82" i="94"/>
  <c r="N82" i="94"/>
  <c r="O82" i="94"/>
  <c r="L83" i="94"/>
  <c r="M83" i="94"/>
  <c r="N83" i="94"/>
  <c r="O83" i="94"/>
  <c r="L84" i="94"/>
  <c r="M84" i="94"/>
  <c r="N84" i="94"/>
  <c r="O84" i="94"/>
  <c r="L85" i="94"/>
  <c r="M85" i="94"/>
  <c r="N85" i="94"/>
  <c r="O85" i="94"/>
  <c r="L86" i="94"/>
  <c r="M86" i="94"/>
  <c r="N86" i="94"/>
  <c r="O86" i="94"/>
  <c r="L87" i="94"/>
  <c r="M87" i="94"/>
  <c r="N87" i="94"/>
  <c r="O87" i="94"/>
  <c r="L88" i="94"/>
  <c r="M88" i="94"/>
  <c r="N88" i="94"/>
  <c r="O88" i="94"/>
  <c r="L89" i="94"/>
  <c r="M89" i="94"/>
  <c r="N89" i="94"/>
  <c r="O89" i="94"/>
  <c r="L90" i="94"/>
  <c r="M90" i="94"/>
  <c r="N90" i="94"/>
  <c r="O90" i="94"/>
  <c r="L91" i="94"/>
  <c r="M91" i="94"/>
  <c r="N91" i="94"/>
  <c r="O91" i="94"/>
  <c r="L92" i="94"/>
  <c r="M92" i="94"/>
  <c r="N92" i="94"/>
  <c r="O92" i="94"/>
  <c r="L93" i="94"/>
  <c r="M93" i="94"/>
  <c r="N93" i="94"/>
  <c r="O93" i="94"/>
  <c r="L94" i="94"/>
  <c r="M94" i="94"/>
  <c r="N94" i="94"/>
  <c r="O94" i="94"/>
  <c r="L95" i="94"/>
  <c r="M95" i="94"/>
  <c r="N95" i="94"/>
  <c r="O95" i="94"/>
  <c r="L96" i="94"/>
  <c r="M96" i="94"/>
  <c r="N96" i="94"/>
  <c r="O96" i="94"/>
  <c r="L97" i="94"/>
  <c r="M97" i="94"/>
  <c r="N97" i="94"/>
  <c r="O97" i="94"/>
  <c r="L98" i="94"/>
  <c r="M98" i="94"/>
  <c r="N98" i="94"/>
  <c r="O98" i="94"/>
  <c r="L99" i="94"/>
  <c r="M99" i="94"/>
  <c r="N99" i="94"/>
  <c r="O99" i="94"/>
  <c r="L100" i="94"/>
  <c r="M100" i="94"/>
  <c r="N100" i="94"/>
  <c r="O100" i="94"/>
  <c r="L101" i="94"/>
  <c r="M101" i="94"/>
  <c r="N101" i="94"/>
  <c r="O101" i="94"/>
  <c r="L102" i="94"/>
  <c r="M102" i="94"/>
  <c r="N102" i="94"/>
  <c r="O102" i="94"/>
  <c r="L103" i="94"/>
  <c r="M103" i="94"/>
  <c r="N103" i="94"/>
  <c r="O103" i="94"/>
  <c r="L104" i="94"/>
  <c r="M104" i="94"/>
  <c r="N104" i="94"/>
  <c r="O104" i="94"/>
  <c r="L105" i="94"/>
  <c r="M105" i="94"/>
  <c r="N105" i="94"/>
  <c r="O105" i="94"/>
  <c r="L106" i="94"/>
  <c r="M106" i="94"/>
  <c r="N106" i="94"/>
  <c r="O106" i="94"/>
  <c r="L107" i="94"/>
  <c r="M107" i="94"/>
  <c r="N107" i="94"/>
  <c r="O107" i="94"/>
  <c r="L108" i="94"/>
  <c r="M108" i="94"/>
  <c r="N108" i="94"/>
  <c r="O108" i="94"/>
  <c r="L109" i="94"/>
  <c r="M109" i="94"/>
  <c r="N109" i="94"/>
  <c r="O109" i="94"/>
  <c r="L110" i="94"/>
  <c r="M110" i="94"/>
  <c r="N110" i="94"/>
  <c r="O110" i="94"/>
  <c r="L111" i="94"/>
  <c r="M111" i="94"/>
  <c r="N111" i="94"/>
  <c r="O111" i="94"/>
  <c r="L112" i="94"/>
  <c r="M112" i="94"/>
  <c r="N112" i="94"/>
  <c r="O112" i="94"/>
  <c r="L113" i="94"/>
  <c r="M113" i="94"/>
  <c r="N113" i="94"/>
  <c r="O113" i="94"/>
  <c r="L114" i="94"/>
  <c r="M114" i="94"/>
  <c r="N114" i="94"/>
  <c r="O114" i="94"/>
  <c r="L115" i="94"/>
  <c r="M115" i="94"/>
  <c r="N115" i="94"/>
  <c r="O115" i="94"/>
  <c r="L116" i="94"/>
  <c r="M116" i="94"/>
  <c r="N116" i="94"/>
  <c r="O116" i="94"/>
  <c r="L117" i="94"/>
  <c r="M117" i="94"/>
  <c r="N117" i="94"/>
  <c r="O117" i="94"/>
  <c r="L118" i="94"/>
  <c r="M118" i="94"/>
  <c r="N118" i="94"/>
  <c r="O118" i="94"/>
  <c r="L119" i="94"/>
  <c r="M119" i="94"/>
  <c r="N119" i="94"/>
  <c r="O119" i="94"/>
  <c r="L120" i="94"/>
  <c r="M120" i="94"/>
  <c r="N120" i="94"/>
  <c r="O120" i="94"/>
  <c r="L121" i="94"/>
  <c r="M121" i="94"/>
  <c r="N121" i="94"/>
  <c r="O121" i="94"/>
  <c r="L122" i="94"/>
  <c r="M122" i="94"/>
  <c r="N122" i="94"/>
  <c r="O122" i="94"/>
  <c r="L123" i="94"/>
  <c r="M123" i="94"/>
  <c r="N123" i="94"/>
  <c r="O123" i="94"/>
  <c r="L124" i="94"/>
  <c r="M124" i="94"/>
  <c r="N124" i="94"/>
  <c r="O124" i="94"/>
  <c r="L125" i="94"/>
  <c r="M125" i="94"/>
  <c r="N125" i="94"/>
  <c r="O125" i="94"/>
  <c r="L126" i="94"/>
  <c r="M126" i="94"/>
  <c r="N126" i="94"/>
  <c r="O126" i="94"/>
  <c r="L127" i="94"/>
  <c r="M127" i="94"/>
  <c r="N127" i="94"/>
  <c r="O127" i="94"/>
  <c r="L128" i="94"/>
  <c r="M128" i="94"/>
  <c r="N128" i="94"/>
  <c r="O128" i="94"/>
  <c r="L129" i="94"/>
  <c r="M129" i="94"/>
  <c r="N129" i="94"/>
  <c r="O129" i="94"/>
  <c r="L130" i="94"/>
  <c r="M130" i="94"/>
  <c r="N130" i="94"/>
  <c r="O130" i="94"/>
  <c r="L131" i="94"/>
  <c r="M131" i="94"/>
  <c r="N131" i="94"/>
  <c r="O131" i="94"/>
  <c r="L132" i="94"/>
  <c r="M132" i="94"/>
  <c r="N132" i="94"/>
  <c r="O132" i="94"/>
  <c r="L133" i="94"/>
  <c r="M133" i="94"/>
  <c r="N133" i="94"/>
  <c r="O133" i="94"/>
  <c r="L134" i="94"/>
  <c r="M134" i="94"/>
  <c r="N134" i="94"/>
  <c r="O134" i="94"/>
  <c r="L135" i="94"/>
  <c r="M135" i="94"/>
  <c r="N135" i="94"/>
  <c r="O135" i="94"/>
  <c r="L136" i="94"/>
  <c r="M136" i="94"/>
  <c r="N136" i="94"/>
  <c r="O136" i="94"/>
  <c r="L137" i="94"/>
  <c r="M137" i="94"/>
  <c r="N137" i="94"/>
  <c r="O137" i="94"/>
  <c r="L138" i="94"/>
  <c r="M138" i="94"/>
  <c r="N138" i="94"/>
  <c r="O138" i="94"/>
  <c r="L139" i="94"/>
  <c r="M139" i="94"/>
  <c r="N139" i="94"/>
  <c r="O139" i="94"/>
  <c r="L140" i="94"/>
  <c r="M140" i="94"/>
  <c r="N140" i="94"/>
  <c r="O140" i="94"/>
  <c r="L141" i="94"/>
  <c r="M141" i="94"/>
  <c r="N141" i="94"/>
  <c r="O141" i="94"/>
  <c r="L142" i="94"/>
  <c r="M142" i="94"/>
  <c r="N142" i="94"/>
  <c r="O142" i="94"/>
  <c r="L143" i="94"/>
  <c r="M143" i="94"/>
  <c r="N143" i="94"/>
  <c r="O143" i="94"/>
  <c r="L144" i="94"/>
  <c r="M144" i="94"/>
  <c r="N144" i="94"/>
  <c r="O144" i="94"/>
  <c r="L145" i="94"/>
  <c r="M145" i="94"/>
  <c r="N145" i="94"/>
  <c r="O145" i="94"/>
  <c r="L146" i="94"/>
  <c r="M146" i="94"/>
  <c r="N146" i="94"/>
  <c r="O146" i="94"/>
  <c r="L147" i="94"/>
  <c r="M147" i="94"/>
  <c r="N147" i="94"/>
  <c r="O147" i="94"/>
  <c r="L148" i="94"/>
  <c r="M148" i="94"/>
  <c r="N148" i="94"/>
  <c r="O148" i="94"/>
  <c r="L149" i="94"/>
  <c r="M149" i="94"/>
  <c r="N149" i="94"/>
  <c r="O149" i="94"/>
  <c r="L150" i="94"/>
  <c r="M150" i="94"/>
  <c r="N150" i="94"/>
  <c r="O150" i="94"/>
  <c r="L151" i="94"/>
  <c r="M151" i="94"/>
  <c r="N151" i="94"/>
  <c r="O151" i="94"/>
  <c r="L152" i="94"/>
  <c r="M152" i="94"/>
  <c r="N152" i="94"/>
  <c r="O152" i="94"/>
  <c r="L153" i="94"/>
  <c r="M153" i="94"/>
  <c r="N153" i="94"/>
  <c r="O153" i="94"/>
  <c r="L154" i="94"/>
  <c r="M154" i="94"/>
  <c r="N154" i="94"/>
  <c r="O154" i="94"/>
  <c r="L155" i="94"/>
  <c r="M155" i="94"/>
  <c r="N155" i="94"/>
  <c r="O155" i="94"/>
  <c r="L156" i="94"/>
  <c r="M156" i="94"/>
  <c r="N156" i="94"/>
  <c r="O156" i="94"/>
  <c r="L157" i="94"/>
  <c r="M157" i="94"/>
  <c r="N157" i="94"/>
  <c r="O157" i="94"/>
  <c r="L158" i="94"/>
  <c r="M158" i="94"/>
  <c r="N158" i="94"/>
  <c r="O158" i="94"/>
  <c r="L159" i="94"/>
  <c r="M159" i="94"/>
  <c r="N159" i="94"/>
  <c r="O159" i="94"/>
  <c r="L160" i="94"/>
  <c r="M160" i="94"/>
  <c r="N160" i="94"/>
  <c r="O160" i="94"/>
  <c r="L161" i="94"/>
  <c r="M161" i="94"/>
  <c r="N161" i="94"/>
  <c r="O161" i="94"/>
  <c r="L162" i="94"/>
  <c r="M162" i="94"/>
  <c r="N162" i="94"/>
  <c r="O162" i="94"/>
  <c r="L163" i="94"/>
  <c r="M163" i="94"/>
  <c r="N163" i="94"/>
  <c r="O163" i="94"/>
  <c r="L164" i="94"/>
  <c r="M164" i="94"/>
  <c r="N164" i="94"/>
  <c r="O164" i="94"/>
  <c r="L165" i="94"/>
  <c r="M165" i="94"/>
  <c r="N165" i="94"/>
  <c r="O165" i="94"/>
  <c r="L166" i="94"/>
  <c r="M166" i="94"/>
  <c r="N166" i="94"/>
  <c r="O166" i="94"/>
  <c r="L167" i="94"/>
  <c r="M167" i="94"/>
  <c r="N167" i="94"/>
  <c r="O167" i="94"/>
  <c r="L168" i="94"/>
  <c r="M168" i="94"/>
  <c r="N168" i="94"/>
  <c r="O168" i="94"/>
  <c r="L169" i="94"/>
  <c r="M169" i="94"/>
  <c r="N169" i="94"/>
  <c r="O169" i="94"/>
  <c r="L170" i="94"/>
  <c r="M170" i="94"/>
  <c r="N170" i="94"/>
  <c r="O170" i="94"/>
  <c r="L171" i="94"/>
  <c r="M171" i="94"/>
  <c r="N171" i="94"/>
  <c r="O171" i="94"/>
  <c r="L172" i="94"/>
  <c r="M172" i="94"/>
  <c r="N172" i="94"/>
  <c r="O172" i="94"/>
  <c r="L173" i="94"/>
  <c r="M173" i="94"/>
  <c r="N173" i="94"/>
  <c r="O173" i="94"/>
  <c r="L174" i="94"/>
  <c r="M174" i="94"/>
  <c r="N174" i="94"/>
  <c r="O174" i="94"/>
  <c r="L175" i="94"/>
  <c r="M175" i="94"/>
  <c r="N175" i="94"/>
  <c r="O175" i="94"/>
  <c r="L176" i="94"/>
  <c r="M176" i="94"/>
  <c r="N176" i="94"/>
  <c r="O176" i="94"/>
  <c r="L177" i="94"/>
  <c r="M177" i="94"/>
  <c r="N177" i="94"/>
  <c r="O177" i="94"/>
  <c r="L178" i="94"/>
  <c r="M178" i="94"/>
  <c r="N178" i="94"/>
  <c r="O178" i="94"/>
  <c r="L179" i="94"/>
  <c r="M179" i="94"/>
  <c r="N179" i="94"/>
  <c r="O179" i="94"/>
  <c r="L180" i="94"/>
  <c r="M180" i="94"/>
  <c r="N180" i="94"/>
  <c r="O180" i="94"/>
  <c r="L181" i="94"/>
  <c r="M181" i="94"/>
  <c r="N181" i="94"/>
  <c r="O181" i="94"/>
  <c r="L182" i="94"/>
  <c r="M182" i="94"/>
  <c r="N182" i="94"/>
  <c r="O182" i="94"/>
  <c r="L183" i="94"/>
  <c r="M183" i="94"/>
  <c r="N183" i="94"/>
  <c r="O183" i="94"/>
  <c r="L184" i="94"/>
  <c r="M184" i="94"/>
  <c r="N184" i="94"/>
  <c r="O184" i="94"/>
  <c r="L185" i="94"/>
  <c r="M185" i="94"/>
  <c r="N185" i="94"/>
  <c r="O185" i="94"/>
  <c r="L186" i="94"/>
  <c r="M186" i="94"/>
  <c r="N186" i="94"/>
  <c r="O186" i="94"/>
  <c r="L187" i="94"/>
  <c r="M187" i="94"/>
  <c r="N187" i="94"/>
  <c r="O187" i="94"/>
  <c r="O190" i="94"/>
  <c r="N31" i="104" l="1"/>
  <c r="O25" i="104"/>
  <c r="M31" i="103"/>
  <c r="O31" i="103"/>
  <c r="M25" i="103"/>
  <c r="N25" i="103"/>
  <c r="M31" i="104"/>
  <c r="O25" i="103"/>
  <c r="N19" i="104"/>
  <c r="N31" i="103"/>
  <c r="O31" i="104"/>
  <c r="L31" i="104"/>
  <c r="M25" i="104"/>
  <c r="N19" i="103"/>
  <c r="N25" i="104"/>
  <c r="O19" i="103"/>
  <c r="O19" i="104"/>
  <c r="L25" i="103"/>
  <c r="G32" i="103" s="1"/>
  <c r="J32" i="103" s="1"/>
  <c r="L19" i="103"/>
  <c r="L25" i="104"/>
  <c r="G32" i="104" s="1"/>
  <c r="M19" i="103"/>
  <c r="M33" i="103" s="1"/>
  <c r="M36" i="103" s="1"/>
  <c r="M19" i="104"/>
  <c r="O188" i="94"/>
  <c r="O189" i="94" s="1"/>
  <c r="O191" i="94" s="1"/>
  <c r="O192" i="94" s="1"/>
  <c r="N188" i="94"/>
  <c r="N189" i="94" s="1"/>
  <c r="N192" i="94" s="1"/>
  <c r="M188" i="94"/>
  <c r="M189" i="94" s="1"/>
  <c r="M192" i="94" s="1"/>
  <c r="L188" i="94"/>
  <c r="L189" i="94" s="1"/>
  <c r="L192" i="94" s="1"/>
  <c r="I32" i="104"/>
  <c r="N32" i="104" s="1"/>
  <c r="N33" i="104" s="1"/>
  <c r="N36" i="104" s="1"/>
  <c r="M33" i="104" l="1"/>
  <c r="M36" i="104" s="1"/>
  <c r="I32" i="103"/>
  <c r="N32" i="103" s="1"/>
  <c r="N33" i="103" s="1"/>
  <c r="N36" i="103" s="1"/>
  <c r="O193" i="94"/>
  <c r="L32" i="104"/>
  <c r="L33" i="104" s="1"/>
  <c r="L36" i="104" s="1"/>
  <c r="J32" i="104"/>
  <c r="O32" i="104" s="1"/>
  <c r="O33" i="104" s="1"/>
  <c r="O32" i="103"/>
  <c r="O33" i="103" s="1"/>
  <c r="L32" i="103"/>
  <c r="L33" i="103" s="1"/>
  <c r="L36" i="103" s="1"/>
  <c r="O35" i="104" l="1"/>
  <c r="O36" i="104" s="1"/>
  <c r="O37" i="104" s="1"/>
  <c r="O35" i="103"/>
  <c r="O36" i="103" s="1"/>
  <c r="O37" i="103" s="1"/>
  <c r="S12" i="22" l="1"/>
  <c r="S11" i="22"/>
  <c r="R12" i="22"/>
  <c r="R11" i="22"/>
  <c r="S21" i="22"/>
  <c r="S20" i="22"/>
  <c r="S19" i="22"/>
  <c r="S18" i="22"/>
  <c r="S17" i="22"/>
  <c r="S16" i="22"/>
  <c r="S15" i="22"/>
  <c r="S14" i="22"/>
  <c r="S13" i="22"/>
  <c r="R21" i="22"/>
  <c r="R20" i="22"/>
  <c r="R19" i="22"/>
  <c r="R18" i="22"/>
  <c r="R17" i="22"/>
  <c r="R16" i="22"/>
  <c r="R15" i="22"/>
  <c r="R14" i="22"/>
  <c r="R13" i="22"/>
  <c r="M32" i="129" l="1"/>
  <c r="M33" i="129"/>
  <c r="M34" i="129"/>
  <c r="M21" i="129"/>
  <c r="M40" i="129"/>
  <c r="M22" i="129"/>
  <c r="M23" i="129"/>
  <c r="M24" i="129"/>
  <c r="M25" i="129"/>
  <c r="M41" i="129"/>
  <c r="M26" i="129"/>
  <c r="A13" i="127" l="1"/>
  <c r="AA13" i="127" s="1"/>
  <c r="A59" i="127"/>
  <c r="AB59" i="127" s="1"/>
  <c r="A60" i="127"/>
  <c r="R60" i="127" s="1"/>
  <c r="A61" i="127"/>
  <c r="U61" i="127" s="1"/>
  <c r="A62" i="127"/>
  <c r="X62" i="127" s="1"/>
  <c r="A63" i="127"/>
  <c r="AB63" i="127" s="1"/>
  <c r="A64" i="127"/>
  <c r="R64" i="127" s="1"/>
  <c r="A52" i="127"/>
  <c r="R52" i="127" s="1"/>
  <c r="A53" i="127"/>
  <c r="U53" i="127" s="1"/>
  <c r="A54" i="127"/>
  <c r="X54" i="127" s="1"/>
  <c r="A55" i="127"/>
  <c r="AB55" i="127" s="1"/>
  <c r="A56" i="127"/>
  <c r="R56" i="127" s="1"/>
  <c r="A57" i="127"/>
  <c r="U57" i="127" s="1"/>
  <c r="A58" i="127"/>
  <c r="X58" i="127" s="1"/>
  <c r="Q1" i="127"/>
  <c r="B61" i="127"/>
  <c r="B62" i="127"/>
  <c r="B63" i="127"/>
  <c r="B64" i="127"/>
  <c r="P7" i="22"/>
  <c r="P8" i="22"/>
  <c r="P9" i="22"/>
  <c r="P10" i="22"/>
  <c r="P11" i="22"/>
  <c r="P12" i="22"/>
  <c r="P13" i="22"/>
  <c r="P14" i="22"/>
  <c r="P15" i="22"/>
  <c r="P16" i="22"/>
  <c r="P17" i="22"/>
  <c r="P18" i="22"/>
  <c r="P19" i="22"/>
  <c r="P20" i="22"/>
  <c r="P21" i="22"/>
  <c r="B52" i="127"/>
  <c r="B53" i="127"/>
  <c r="B54" i="127"/>
  <c r="B55" i="127"/>
  <c r="B56" i="127"/>
  <c r="B57" i="127"/>
  <c r="B58" i="127"/>
  <c r="B59" i="127"/>
  <c r="B60" i="127"/>
  <c r="E64" i="127"/>
  <c r="E63" i="127"/>
  <c r="E62" i="127"/>
  <c r="E61" i="127"/>
  <c r="E60" i="127"/>
  <c r="E59" i="127"/>
  <c r="E58" i="127"/>
  <c r="E57" i="127"/>
  <c r="E56" i="127"/>
  <c r="E55" i="127"/>
  <c r="E54" i="127"/>
  <c r="E53" i="127"/>
  <c r="E52" i="127"/>
  <c r="D64" i="127"/>
  <c r="D63" i="127"/>
  <c r="D62" i="127"/>
  <c r="D61" i="127"/>
  <c r="D60" i="127"/>
  <c r="D59" i="127"/>
  <c r="D58" i="127"/>
  <c r="D57" i="127"/>
  <c r="D56" i="127"/>
  <c r="D55" i="127"/>
  <c r="D54" i="127"/>
  <c r="D53" i="127"/>
  <c r="D52" i="127"/>
  <c r="C52" i="127"/>
  <c r="C53" i="127"/>
  <c r="C54" i="127"/>
  <c r="C55" i="127"/>
  <c r="C56" i="127"/>
  <c r="C57" i="127"/>
  <c r="C58" i="127"/>
  <c r="C59" i="127"/>
  <c r="C60" i="127"/>
  <c r="C61" i="127"/>
  <c r="C62" i="127"/>
  <c r="C63" i="127"/>
  <c r="C64" i="127"/>
  <c r="M62" i="127" l="1"/>
  <c r="K62" i="127"/>
  <c r="AN13" i="127"/>
  <c r="AM13" i="127"/>
  <c r="AL13" i="127"/>
  <c r="AN59" i="127"/>
  <c r="AA55" i="127"/>
  <c r="K52" i="127"/>
  <c r="AL59" i="127"/>
  <c r="X55" i="127"/>
  <c r="Z13" i="127"/>
  <c r="AN63" i="127"/>
  <c r="AA59" i="127"/>
  <c r="AH53" i="127"/>
  <c r="X13" i="127"/>
  <c r="AL63" i="127"/>
  <c r="X59" i="127"/>
  <c r="AE53" i="127"/>
  <c r="AK13" i="127"/>
  <c r="W13" i="127"/>
  <c r="AA63" i="127"/>
  <c r="AK58" i="127"/>
  <c r="T53" i="127"/>
  <c r="AJ13" i="127"/>
  <c r="V13" i="127"/>
  <c r="X63" i="127"/>
  <c r="AI58" i="127"/>
  <c r="R53" i="127"/>
  <c r="AI13" i="127"/>
  <c r="U13" i="127"/>
  <c r="M60" i="127"/>
  <c r="AK62" i="127"/>
  <c r="W58" i="127"/>
  <c r="AD52" i="127"/>
  <c r="AH13" i="127"/>
  <c r="T13" i="127"/>
  <c r="J59" i="127"/>
  <c r="AI62" i="127"/>
  <c r="U58" i="127"/>
  <c r="AB52" i="127"/>
  <c r="AF13" i="127"/>
  <c r="S13" i="127"/>
  <c r="W62" i="127"/>
  <c r="AD56" i="127"/>
  <c r="AE13" i="127"/>
  <c r="R13" i="127"/>
  <c r="U62" i="127"/>
  <c r="AB56" i="127"/>
  <c r="AD13" i="127"/>
  <c r="L55" i="127"/>
  <c r="AD60" i="127"/>
  <c r="AN55" i="127"/>
  <c r="AC13" i="127"/>
  <c r="AB60" i="127"/>
  <c r="AL55" i="127"/>
  <c r="AB13" i="127"/>
  <c r="AD64" i="127"/>
  <c r="T57" i="127"/>
  <c r="AK54" i="127"/>
  <c r="W54" i="127"/>
  <c r="J64" i="127"/>
  <c r="L62" i="127"/>
  <c r="K57" i="127"/>
  <c r="M55" i="127"/>
  <c r="J52" i="127"/>
  <c r="AC64" i="127"/>
  <c r="AM63" i="127"/>
  <c r="Z63" i="127"/>
  <c r="AJ62" i="127"/>
  <c r="V62" i="127"/>
  <c r="AF61" i="127"/>
  <c r="S61" i="127"/>
  <c r="AC60" i="127"/>
  <c r="AM59" i="127"/>
  <c r="Z59" i="127"/>
  <c r="AJ58" i="127"/>
  <c r="V58" i="127"/>
  <c r="AF57" i="127"/>
  <c r="S57" i="127"/>
  <c r="AC56" i="127"/>
  <c r="AM55" i="127"/>
  <c r="Z55" i="127"/>
  <c r="AJ54" i="127"/>
  <c r="V54" i="127"/>
  <c r="AF53" i="127"/>
  <c r="S53" i="127"/>
  <c r="AC52" i="127"/>
  <c r="J62" i="127"/>
  <c r="L60" i="127"/>
  <c r="K55" i="127"/>
  <c r="M53" i="127"/>
  <c r="AN64" i="127"/>
  <c r="AA64" i="127"/>
  <c r="AK63" i="127"/>
  <c r="W63" i="127"/>
  <c r="AH62" i="127"/>
  <c r="T62" i="127"/>
  <c r="AD61" i="127"/>
  <c r="AN60" i="127"/>
  <c r="AA60" i="127"/>
  <c r="AK59" i="127"/>
  <c r="W59" i="127"/>
  <c r="AH58" i="127"/>
  <c r="T58" i="127"/>
  <c r="AD57" i="127"/>
  <c r="AN56" i="127"/>
  <c r="AA56" i="127"/>
  <c r="AK55" i="127"/>
  <c r="W55" i="127"/>
  <c r="AH54" i="127"/>
  <c r="T54" i="127"/>
  <c r="AD53" i="127"/>
  <c r="AN52" i="127"/>
  <c r="AA52" i="127"/>
  <c r="AE61" i="127"/>
  <c r="K60" i="127"/>
  <c r="M58" i="127"/>
  <c r="J55" i="127"/>
  <c r="L53" i="127"/>
  <c r="AM64" i="127"/>
  <c r="Z64" i="127"/>
  <c r="AJ63" i="127"/>
  <c r="V63" i="127"/>
  <c r="AF62" i="127"/>
  <c r="S62" i="127"/>
  <c r="AC61" i="127"/>
  <c r="AM60" i="127"/>
  <c r="Z60" i="127"/>
  <c r="AJ59" i="127"/>
  <c r="V59" i="127"/>
  <c r="AF58" i="127"/>
  <c r="S58" i="127"/>
  <c r="AC57" i="127"/>
  <c r="AM56" i="127"/>
  <c r="Z56" i="127"/>
  <c r="AJ55" i="127"/>
  <c r="V55" i="127"/>
  <c r="AF54" i="127"/>
  <c r="S54" i="127"/>
  <c r="AC53" i="127"/>
  <c r="AM52" i="127"/>
  <c r="Z52" i="127"/>
  <c r="R61" i="127"/>
  <c r="M63" i="127"/>
  <c r="J60" i="127"/>
  <c r="L58" i="127"/>
  <c r="K53" i="127"/>
  <c r="AL64" i="127"/>
  <c r="X64" i="127"/>
  <c r="AI63" i="127"/>
  <c r="U63" i="127"/>
  <c r="AE62" i="127"/>
  <c r="R62" i="127"/>
  <c r="AB61" i="127"/>
  <c r="AL60" i="127"/>
  <c r="X60" i="127"/>
  <c r="AI59" i="127"/>
  <c r="U59" i="127"/>
  <c r="AE58" i="127"/>
  <c r="R58" i="127"/>
  <c r="AB57" i="127"/>
  <c r="AL56" i="127"/>
  <c r="X56" i="127"/>
  <c r="AI55" i="127"/>
  <c r="U55" i="127"/>
  <c r="AE54" i="127"/>
  <c r="R54" i="127"/>
  <c r="AB53" i="127"/>
  <c r="AL52" i="127"/>
  <c r="X52" i="127"/>
  <c r="U54" i="127"/>
  <c r="L63" i="127"/>
  <c r="K58" i="127"/>
  <c r="M56" i="127"/>
  <c r="J53" i="127"/>
  <c r="AK64" i="127"/>
  <c r="W64" i="127"/>
  <c r="AH63" i="127"/>
  <c r="T63" i="127"/>
  <c r="AD62" i="127"/>
  <c r="AN61" i="127"/>
  <c r="AA61" i="127"/>
  <c r="AK60" i="127"/>
  <c r="W60" i="127"/>
  <c r="AH59" i="127"/>
  <c r="T59" i="127"/>
  <c r="AD58" i="127"/>
  <c r="AN57" i="127"/>
  <c r="AA57" i="127"/>
  <c r="AK56" i="127"/>
  <c r="W56" i="127"/>
  <c r="AH55" i="127"/>
  <c r="T55" i="127"/>
  <c r="AD54" i="127"/>
  <c r="AN53" i="127"/>
  <c r="AA53" i="127"/>
  <c r="AK52" i="127"/>
  <c r="W52" i="127"/>
  <c r="K64" i="127"/>
  <c r="AH57" i="127"/>
  <c r="J57" i="127"/>
  <c r="AE57" i="127"/>
  <c r="AI54" i="127"/>
  <c r="K63" i="127"/>
  <c r="M61" i="127"/>
  <c r="J58" i="127"/>
  <c r="L56" i="127"/>
  <c r="AJ64" i="127"/>
  <c r="V64" i="127"/>
  <c r="AF63" i="127"/>
  <c r="S63" i="127"/>
  <c r="AC62" i="127"/>
  <c r="AM61" i="127"/>
  <c r="Z61" i="127"/>
  <c r="AJ60" i="127"/>
  <c r="V60" i="127"/>
  <c r="AF59" i="127"/>
  <c r="S59" i="127"/>
  <c r="AC58" i="127"/>
  <c r="AM57" i="127"/>
  <c r="Z57" i="127"/>
  <c r="AJ56" i="127"/>
  <c r="V56" i="127"/>
  <c r="AF55" i="127"/>
  <c r="S55" i="127"/>
  <c r="AC54" i="127"/>
  <c r="AM53" i="127"/>
  <c r="Z53" i="127"/>
  <c r="AJ52" i="127"/>
  <c r="V52" i="127"/>
  <c r="AH61" i="127"/>
  <c r="R57" i="127"/>
  <c r="J63" i="127"/>
  <c r="L61" i="127"/>
  <c r="K56" i="127"/>
  <c r="M54" i="127"/>
  <c r="AI64" i="127"/>
  <c r="U64" i="127"/>
  <c r="AE63" i="127"/>
  <c r="R63" i="127"/>
  <c r="AB62" i="127"/>
  <c r="AL61" i="127"/>
  <c r="X61" i="127"/>
  <c r="AI60" i="127"/>
  <c r="U60" i="127"/>
  <c r="AE59" i="127"/>
  <c r="R59" i="127"/>
  <c r="AB58" i="127"/>
  <c r="AL57" i="127"/>
  <c r="X57" i="127"/>
  <c r="AI56" i="127"/>
  <c r="U56" i="127"/>
  <c r="AE55" i="127"/>
  <c r="R55" i="127"/>
  <c r="AB54" i="127"/>
  <c r="AL53" i="127"/>
  <c r="X53" i="127"/>
  <c r="AI52" i="127"/>
  <c r="U52" i="127"/>
  <c r="K61" i="127"/>
  <c r="M59" i="127"/>
  <c r="J56" i="127"/>
  <c r="L54" i="127"/>
  <c r="AH64" i="127"/>
  <c r="T64" i="127"/>
  <c r="AD63" i="127"/>
  <c r="AN62" i="127"/>
  <c r="AA62" i="127"/>
  <c r="AK61" i="127"/>
  <c r="W61" i="127"/>
  <c r="AH60" i="127"/>
  <c r="T60" i="127"/>
  <c r="AD59" i="127"/>
  <c r="AN58" i="127"/>
  <c r="AA58" i="127"/>
  <c r="AK57" i="127"/>
  <c r="W57" i="127"/>
  <c r="AH56" i="127"/>
  <c r="T56" i="127"/>
  <c r="AD55" i="127"/>
  <c r="AN54" i="127"/>
  <c r="AA54" i="127"/>
  <c r="AK53" i="127"/>
  <c r="W53" i="127"/>
  <c r="AH52" i="127"/>
  <c r="T52" i="127"/>
  <c r="L57" i="127"/>
  <c r="M64" i="127"/>
  <c r="J61" i="127"/>
  <c r="L59" i="127"/>
  <c r="K54" i="127"/>
  <c r="M52" i="127"/>
  <c r="AF64" i="127"/>
  <c r="S64" i="127"/>
  <c r="AC63" i="127"/>
  <c r="AM62" i="127"/>
  <c r="Z62" i="127"/>
  <c r="AJ61" i="127"/>
  <c r="V61" i="127"/>
  <c r="AF60" i="127"/>
  <c r="S60" i="127"/>
  <c r="AC59" i="127"/>
  <c r="AM58" i="127"/>
  <c r="Z58" i="127"/>
  <c r="AJ57" i="127"/>
  <c r="V57" i="127"/>
  <c r="AF56" i="127"/>
  <c r="S56" i="127"/>
  <c r="AC55" i="127"/>
  <c r="AM54" i="127"/>
  <c r="Z54" i="127"/>
  <c r="AJ53" i="127"/>
  <c r="V53" i="127"/>
  <c r="AF52" i="127"/>
  <c r="S52" i="127"/>
  <c r="T61" i="127"/>
  <c r="AB64" i="127"/>
  <c r="L64" i="127"/>
  <c r="K59" i="127"/>
  <c r="M57" i="127"/>
  <c r="J54" i="127"/>
  <c r="L52" i="127"/>
  <c r="AE64" i="127"/>
  <c r="AL62" i="127"/>
  <c r="AI61" i="127"/>
  <c r="AE60" i="127"/>
  <c r="AL58" i="127"/>
  <c r="AI57" i="127"/>
  <c r="AE56" i="127"/>
  <c r="AL54" i="127"/>
  <c r="AI53" i="127"/>
  <c r="AE52" i="127"/>
  <c r="O31" i="157" l="1"/>
  <c r="M29" i="157"/>
  <c r="O27" i="157"/>
  <c r="N27" i="157"/>
  <c r="M27" i="157"/>
  <c r="L27" i="157"/>
  <c r="O26" i="157"/>
  <c r="N26" i="157"/>
  <c r="M26" i="157"/>
  <c r="L26" i="157"/>
  <c r="O25" i="157"/>
  <c r="N25" i="157"/>
  <c r="M25" i="157"/>
  <c r="L25" i="157"/>
  <c r="L28" i="157" s="1"/>
  <c r="O24" i="157"/>
  <c r="N24" i="157"/>
  <c r="M24" i="157"/>
  <c r="L24" i="157"/>
  <c r="O23" i="157"/>
  <c r="N23" i="157"/>
  <c r="M23" i="157"/>
  <c r="L23" i="157"/>
  <c r="O21" i="157"/>
  <c r="N21" i="157"/>
  <c r="M21" i="157"/>
  <c r="L21" i="157"/>
  <c r="O20" i="157"/>
  <c r="N20" i="157"/>
  <c r="M20" i="157"/>
  <c r="L20" i="157"/>
  <c r="O19" i="157"/>
  <c r="N19" i="157"/>
  <c r="M19" i="157"/>
  <c r="L19" i="157"/>
  <c r="O18" i="157"/>
  <c r="N18" i="157"/>
  <c r="M18" i="157"/>
  <c r="L18" i="157"/>
  <c r="O16" i="157"/>
  <c r="N16" i="157"/>
  <c r="M16" i="157"/>
  <c r="L16" i="157"/>
  <c r="O15" i="157"/>
  <c r="N15" i="157"/>
  <c r="M15" i="157"/>
  <c r="L15" i="157"/>
  <c r="O14" i="157"/>
  <c r="N14" i="157"/>
  <c r="M14" i="157"/>
  <c r="L14" i="157"/>
  <c r="O13" i="157"/>
  <c r="N13" i="157"/>
  <c r="M13" i="157"/>
  <c r="L13" i="157"/>
  <c r="O12" i="157"/>
  <c r="N12" i="157"/>
  <c r="M12" i="157"/>
  <c r="L12" i="157"/>
  <c r="O11" i="157"/>
  <c r="N11" i="157"/>
  <c r="N17" i="157" s="1"/>
  <c r="M11" i="157"/>
  <c r="M17" i="157" s="1"/>
  <c r="L11" i="157"/>
  <c r="L17" i="157" s="1"/>
  <c r="B3" i="157"/>
  <c r="O31" i="156"/>
  <c r="M29" i="156"/>
  <c r="O27" i="156"/>
  <c r="N27" i="156"/>
  <c r="M27" i="156"/>
  <c r="L27" i="156"/>
  <c r="O26" i="156"/>
  <c r="N26" i="156"/>
  <c r="M26" i="156"/>
  <c r="L26" i="156"/>
  <c r="O25" i="156"/>
  <c r="N25" i="156"/>
  <c r="M25" i="156"/>
  <c r="L25" i="156"/>
  <c r="O24" i="156"/>
  <c r="N24" i="156"/>
  <c r="M24" i="156"/>
  <c r="L24" i="156"/>
  <c r="O23" i="156"/>
  <c r="N23" i="156"/>
  <c r="M23" i="156"/>
  <c r="M28" i="156" s="1"/>
  <c r="L23" i="156"/>
  <c r="O21" i="156"/>
  <c r="N21" i="156"/>
  <c r="M21" i="156"/>
  <c r="L21" i="156"/>
  <c r="O20" i="156"/>
  <c r="N20" i="156"/>
  <c r="M20" i="156"/>
  <c r="L20" i="156"/>
  <c r="O19" i="156"/>
  <c r="N19" i="156"/>
  <c r="M19" i="156"/>
  <c r="L19" i="156"/>
  <c r="O18" i="156"/>
  <c r="N18" i="156"/>
  <c r="M18" i="156"/>
  <c r="L18" i="156"/>
  <c r="O16" i="156"/>
  <c r="N16" i="156"/>
  <c r="M16" i="156"/>
  <c r="L16" i="156"/>
  <c r="O15" i="156"/>
  <c r="N15" i="156"/>
  <c r="M15" i="156"/>
  <c r="L15" i="156"/>
  <c r="O14" i="156"/>
  <c r="N14" i="156"/>
  <c r="M14" i="156"/>
  <c r="L14" i="156"/>
  <c r="O13" i="156"/>
  <c r="N13" i="156"/>
  <c r="M13" i="156"/>
  <c r="L13" i="156"/>
  <c r="O12" i="156"/>
  <c r="N12" i="156"/>
  <c r="M12" i="156"/>
  <c r="L12" i="156"/>
  <c r="O11" i="156"/>
  <c r="N11" i="156"/>
  <c r="M11" i="156"/>
  <c r="L11" i="156"/>
  <c r="B3" i="156"/>
  <c r="O31" i="155"/>
  <c r="M29" i="155"/>
  <c r="O27" i="155"/>
  <c r="N27" i="155"/>
  <c r="M27" i="155"/>
  <c r="L27" i="155"/>
  <c r="O26" i="155"/>
  <c r="N26" i="155"/>
  <c r="M26" i="155"/>
  <c r="L26" i="155"/>
  <c r="O25" i="155"/>
  <c r="N25" i="155"/>
  <c r="M25" i="155"/>
  <c r="L25" i="155"/>
  <c r="O24" i="155"/>
  <c r="N24" i="155"/>
  <c r="M24" i="155"/>
  <c r="L24" i="155"/>
  <c r="O23" i="155"/>
  <c r="N23" i="155"/>
  <c r="M23" i="155"/>
  <c r="L23" i="155"/>
  <c r="O21" i="155"/>
  <c r="N21" i="155"/>
  <c r="M21" i="155"/>
  <c r="L21" i="155"/>
  <c r="O20" i="155"/>
  <c r="N20" i="155"/>
  <c r="M20" i="155"/>
  <c r="L20" i="155"/>
  <c r="O19" i="155"/>
  <c r="O22" i="155" s="1"/>
  <c r="N19" i="155"/>
  <c r="N22" i="155" s="1"/>
  <c r="M19" i="155"/>
  <c r="M22" i="155" s="1"/>
  <c r="L19" i="155"/>
  <c r="O18" i="155"/>
  <c r="N18" i="155"/>
  <c r="M18" i="155"/>
  <c r="L18" i="155"/>
  <c r="O16" i="155"/>
  <c r="N16" i="155"/>
  <c r="M16" i="155"/>
  <c r="L16" i="155"/>
  <c r="O15" i="155"/>
  <c r="N15" i="155"/>
  <c r="M15" i="155"/>
  <c r="L15" i="155"/>
  <c r="O14" i="155"/>
  <c r="N14" i="155"/>
  <c r="M14" i="155"/>
  <c r="L14" i="155"/>
  <c r="O13" i="155"/>
  <c r="N13" i="155"/>
  <c r="M13" i="155"/>
  <c r="L13" i="155"/>
  <c r="O12" i="155"/>
  <c r="N12" i="155"/>
  <c r="M12" i="155"/>
  <c r="L12" i="155"/>
  <c r="O11" i="155"/>
  <c r="N11" i="155"/>
  <c r="M11" i="155"/>
  <c r="L11" i="155"/>
  <c r="B3" i="155"/>
  <c r="O31" i="154"/>
  <c r="M29" i="154"/>
  <c r="O27" i="154"/>
  <c r="N27" i="154"/>
  <c r="M27" i="154"/>
  <c r="L27" i="154"/>
  <c r="O26" i="154"/>
  <c r="N26" i="154"/>
  <c r="M26" i="154"/>
  <c r="L26" i="154"/>
  <c r="O25" i="154"/>
  <c r="N25" i="154"/>
  <c r="M25" i="154"/>
  <c r="L25" i="154"/>
  <c r="O24" i="154"/>
  <c r="N24" i="154"/>
  <c r="M24" i="154"/>
  <c r="L24" i="154"/>
  <c r="O23" i="154"/>
  <c r="N23" i="154"/>
  <c r="M23" i="154"/>
  <c r="L23" i="154"/>
  <c r="O21" i="154"/>
  <c r="N21" i="154"/>
  <c r="M21" i="154"/>
  <c r="L21" i="154"/>
  <c r="O20" i="154"/>
  <c r="N20" i="154"/>
  <c r="M20" i="154"/>
  <c r="L20" i="154"/>
  <c r="O19" i="154"/>
  <c r="N19" i="154"/>
  <c r="M19" i="154"/>
  <c r="L19" i="154"/>
  <c r="O18" i="154"/>
  <c r="N18" i="154"/>
  <c r="M18" i="154"/>
  <c r="L18" i="154"/>
  <c r="O16" i="154"/>
  <c r="N16" i="154"/>
  <c r="M16" i="154"/>
  <c r="L16" i="154"/>
  <c r="O15" i="154"/>
  <c r="N15" i="154"/>
  <c r="M15" i="154"/>
  <c r="L15" i="154"/>
  <c r="O14" i="154"/>
  <c r="N14" i="154"/>
  <c r="M14" i="154"/>
  <c r="L14" i="154"/>
  <c r="O13" i="154"/>
  <c r="O17" i="154" s="1"/>
  <c r="N13" i="154"/>
  <c r="M13" i="154"/>
  <c r="L13" i="154"/>
  <c r="O12" i="154"/>
  <c r="N12" i="154"/>
  <c r="M12" i="154"/>
  <c r="L12" i="154"/>
  <c r="O11" i="154"/>
  <c r="N11" i="154"/>
  <c r="M11" i="154"/>
  <c r="L11" i="154"/>
  <c r="B3" i="154"/>
  <c r="O31" i="153"/>
  <c r="M29" i="153"/>
  <c r="O27" i="153"/>
  <c r="N27" i="153"/>
  <c r="M27" i="153"/>
  <c r="L27" i="153"/>
  <c r="O26" i="153"/>
  <c r="N26" i="153"/>
  <c r="M26" i="153"/>
  <c r="L26" i="153"/>
  <c r="O25" i="153"/>
  <c r="N25" i="153"/>
  <c r="M25" i="153"/>
  <c r="L25" i="153"/>
  <c r="O24" i="153"/>
  <c r="N24" i="153"/>
  <c r="M24" i="153"/>
  <c r="L24" i="153"/>
  <c r="O23" i="153"/>
  <c r="N23" i="153"/>
  <c r="M23" i="153"/>
  <c r="L23" i="153"/>
  <c r="O21" i="153"/>
  <c r="N21" i="153"/>
  <c r="M21" i="153"/>
  <c r="L21" i="153"/>
  <c r="O20" i="153"/>
  <c r="N20" i="153"/>
  <c r="M20" i="153"/>
  <c r="L20" i="153"/>
  <c r="O19" i="153"/>
  <c r="N19" i="153"/>
  <c r="M19" i="153"/>
  <c r="L19" i="153"/>
  <c r="O18" i="153"/>
  <c r="N18" i="153"/>
  <c r="N22" i="153" s="1"/>
  <c r="M18" i="153"/>
  <c r="L18" i="153"/>
  <c r="O16" i="153"/>
  <c r="N16" i="153"/>
  <c r="M16" i="153"/>
  <c r="L16" i="153"/>
  <c r="O15" i="153"/>
  <c r="N15" i="153"/>
  <c r="M15" i="153"/>
  <c r="L15" i="153"/>
  <c r="O14" i="153"/>
  <c r="N14" i="153"/>
  <c r="M14" i="153"/>
  <c r="L14" i="153"/>
  <c r="O13" i="153"/>
  <c r="N13" i="153"/>
  <c r="M13" i="153"/>
  <c r="L13" i="153"/>
  <c r="O12" i="153"/>
  <c r="N12" i="153"/>
  <c r="M12" i="153"/>
  <c r="L12" i="153"/>
  <c r="O11" i="153"/>
  <c r="N11" i="153"/>
  <c r="N17" i="153" s="1"/>
  <c r="M11" i="153"/>
  <c r="L11" i="153"/>
  <c r="B3" i="153"/>
  <c r="O31" i="152"/>
  <c r="M29" i="152"/>
  <c r="O27" i="152"/>
  <c r="N27" i="152"/>
  <c r="M27" i="152"/>
  <c r="L27" i="152"/>
  <c r="O26" i="152"/>
  <c r="N26" i="152"/>
  <c r="M26" i="152"/>
  <c r="L26" i="152"/>
  <c r="O25" i="152"/>
  <c r="N25" i="152"/>
  <c r="M25" i="152"/>
  <c r="L25" i="152"/>
  <c r="O24" i="152"/>
  <c r="N24" i="152"/>
  <c r="M24" i="152"/>
  <c r="L24" i="152"/>
  <c r="O23" i="152"/>
  <c r="N23" i="152"/>
  <c r="M23" i="152"/>
  <c r="M28" i="152" s="1"/>
  <c r="L23" i="152"/>
  <c r="O21" i="152"/>
  <c r="N21" i="152"/>
  <c r="M21" i="152"/>
  <c r="L21" i="152"/>
  <c r="O20" i="152"/>
  <c r="N20" i="152"/>
  <c r="M20" i="152"/>
  <c r="L20" i="152"/>
  <c r="O19" i="152"/>
  <c r="N19" i="152"/>
  <c r="M19" i="152"/>
  <c r="L19" i="152"/>
  <c r="O18" i="152"/>
  <c r="N18" i="152"/>
  <c r="M18" i="152"/>
  <c r="L18" i="152"/>
  <c r="O16" i="152"/>
  <c r="N16" i="152"/>
  <c r="M16" i="152"/>
  <c r="L16" i="152"/>
  <c r="O15" i="152"/>
  <c r="N15" i="152"/>
  <c r="M15" i="152"/>
  <c r="L15" i="152"/>
  <c r="O14" i="152"/>
  <c r="N14" i="152"/>
  <c r="M14" i="152"/>
  <c r="L14" i="152"/>
  <c r="O13" i="152"/>
  <c r="N13" i="152"/>
  <c r="M13" i="152"/>
  <c r="L13" i="152"/>
  <c r="O12" i="152"/>
  <c r="N12" i="152"/>
  <c r="M12" i="152"/>
  <c r="L12" i="152"/>
  <c r="O11" i="152"/>
  <c r="N11" i="152"/>
  <c r="M11" i="152"/>
  <c r="L11" i="152"/>
  <c r="B3" i="152"/>
  <c r="O31" i="151"/>
  <c r="M29" i="151"/>
  <c r="O27" i="151"/>
  <c r="N27" i="151"/>
  <c r="M27" i="151"/>
  <c r="L27" i="151"/>
  <c r="O26" i="151"/>
  <c r="N26" i="151"/>
  <c r="M26" i="151"/>
  <c r="L26" i="151"/>
  <c r="O25" i="151"/>
  <c r="N25" i="151"/>
  <c r="M25" i="151"/>
  <c r="L25" i="151"/>
  <c r="O24" i="151"/>
  <c r="N24" i="151"/>
  <c r="M24" i="151"/>
  <c r="L24" i="151"/>
  <c r="O23" i="151"/>
  <c r="N23" i="151"/>
  <c r="M23" i="151"/>
  <c r="L23" i="151"/>
  <c r="O21" i="151"/>
  <c r="N21" i="151"/>
  <c r="M21" i="151"/>
  <c r="L21" i="151"/>
  <c r="O20" i="151"/>
  <c r="N20" i="151"/>
  <c r="M20" i="151"/>
  <c r="L20" i="151"/>
  <c r="O19" i="151"/>
  <c r="N19" i="151"/>
  <c r="M19" i="151"/>
  <c r="L19" i="151"/>
  <c r="O18" i="151"/>
  <c r="N18" i="151"/>
  <c r="M18" i="151"/>
  <c r="L18" i="151"/>
  <c r="O16" i="151"/>
  <c r="N16" i="151"/>
  <c r="M16" i="151"/>
  <c r="L16" i="151"/>
  <c r="O15" i="151"/>
  <c r="N15" i="151"/>
  <c r="M15" i="151"/>
  <c r="L15" i="151"/>
  <c r="O14" i="151"/>
  <c r="N14" i="151"/>
  <c r="M14" i="151"/>
  <c r="L14" i="151"/>
  <c r="O13" i="151"/>
  <c r="N13" i="151"/>
  <c r="M13" i="151"/>
  <c r="L13" i="151"/>
  <c r="O12" i="151"/>
  <c r="N12" i="151"/>
  <c r="M12" i="151"/>
  <c r="L12" i="151"/>
  <c r="O11" i="151"/>
  <c r="N11" i="151"/>
  <c r="M11" i="151"/>
  <c r="L11" i="151"/>
  <c r="B3" i="151"/>
  <c r="O31" i="150"/>
  <c r="M29" i="150"/>
  <c r="O27" i="150"/>
  <c r="N27" i="150"/>
  <c r="M27" i="150"/>
  <c r="L27" i="150"/>
  <c r="O26" i="150"/>
  <c r="N26" i="150"/>
  <c r="M26" i="150"/>
  <c r="L26" i="150"/>
  <c r="O25" i="150"/>
  <c r="N25" i="150"/>
  <c r="M25" i="150"/>
  <c r="L25" i="150"/>
  <c r="O24" i="150"/>
  <c r="N24" i="150"/>
  <c r="M24" i="150"/>
  <c r="L24" i="150"/>
  <c r="O23" i="150"/>
  <c r="N23" i="150"/>
  <c r="M23" i="150"/>
  <c r="L23" i="150"/>
  <c r="O21" i="150"/>
  <c r="N21" i="150"/>
  <c r="M21" i="150"/>
  <c r="L21" i="150"/>
  <c r="O20" i="150"/>
  <c r="N20" i="150"/>
  <c r="M20" i="150"/>
  <c r="L20" i="150"/>
  <c r="O19" i="150"/>
  <c r="N19" i="150"/>
  <c r="M19" i="150"/>
  <c r="L19" i="150"/>
  <c r="O18" i="150"/>
  <c r="N18" i="150"/>
  <c r="M18" i="150"/>
  <c r="L18" i="150"/>
  <c r="O16" i="150"/>
  <c r="N16" i="150"/>
  <c r="M16" i="150"/>
  <c r="L16" i="150"/>
  <c r="O15" i="150"/>
  <c r="N15" i="150"/>
  <c r="M15" i="150"/>
  <c r="L15" i="150"/>
  <c r="O14" i="150"/>
  <c r="N14" i="150"/>
  <c r="M14" i="150"/>
  <c r="L14" i="150"/>
  <c r="O13" i="150"/>
  <c r="N13" i="150"/>
  <c r="M13" i="150"/>
  <c r="L13" i="150"/>
  <c r="O12" i="150"/>
  <c r="N12" i="150"/>
  <c r="M12" i="150"/>
  <c r="L12" i="150"/>
  <c r="O11" i="150"/>
  <c r="N11" i="150"/>
  <c r="M11" i="150"/>
  <c r="L11" i="150"/>
  <c r="B3" i="150"/>
  <c r="O31" i="149"/>
  <c r="M29" i="149"/>
  <c r="O27" i="149"/>
  <c r="N27" i="149"/>
  <c r="M27" i="149"/>
  <c r="L27" i="149"/>
  <c r="O26" i="149"/>
  <c r="N26" i="149"/>
  <c r="M26" i="149"/>
  <c r="L26" i="149"/>
  <c r="O25" i="149"/>
  <c r="N25" i="149"/>
  <c r="M25" i="149"/>
  <c r="L25" i="149"/>
  <c r="O24" i="149"/>
  <c r="N24" i="149"/>
  <c r="M24" i="149"/>
  <c r="L24" i="149"/>
  <c r="O23" i="149"/>
  <c r="N23" i="149"/>
  <c r="M23" i="149"/>
  <c r="L23" i="149"/>
  <c r="O21" i="149"/>
  <c r="N21" i="149"/>
  <c r="M21" i="149"/>
  <c r="L21" i="149"/>
  <c r="O20" i="149"/>
  <c r="N20" i="149"/>
  <c r="M20" i="149"/>
  <c r="L20" i="149"/>
  <c r="O19" i="149"/>
  <c r="N19" i="149"/>
  <c r="M19" i="149"/>
  <c r="L19" i="149"/>
  <c r="O18" i="149"/>
  <c r="N18" i="149"/>
  <c r="M18" i="149"/>
  <c r="L18" i="149"/>
  <c r="O16" i="149"/>
  <c r="N16" i="149"/>
  <c r="M16" i="149"/>
  <c r="L16" i="149"/>
  <c r="O15" i="149"/>
  <c r="N15" i="149"/>
  <c r="M15" i="149"/>
  <c r="L15" i="149"/>
  <c r="O14" i="149"/>
  <c r="N14" i="149"/>
  <c r="M14" i="149"/>
  <c r="L14" i="149"/>
  <c r="O13" i="149"/>
  <c r="N13" i="149"/>
  <c r="M13" i="149"/>
  <c r="L13" i="149"/>
  <c r="O12" i="149"/>
  <c r="N12" i="149"/>
  <c r="M12" i="149"/>
  <c r="L12" i="149"/>
  <c r="O11" i="149"/>
  <c r="N11" i="149"/>
  <c r="M11" i="149"/>
  <c r="L11" i="149"/>
  <c r="B3" i="149"/>
  <c r="O31" i="148"/>
  <c r="M29" i="148"/>
  <c r="O27" i="148"/>
  <c r="N27" i="148"/>
  <c r="M27" i="148"/>
  <c r="L27" i="148"/>
  <c r="O26" i="148"/>
  <c r="N26" i="148"/>
  <c r="M26" i="148"/>
  <c r="L26" i="148"/>
  <c r="O25" i="148"/>
  <c r="N25" i="148"/>
  <c r="M25" i="148"/>
  <c r="L25" i="148"/>
  <c r="O24" i="148"/>
  <c r="N24" i="148"/>
  <c r="M24" i="148"/>
  <c r="L24" i="148"/>
  <c r="O23" i="148"/>
  <c r="N23" i="148"/>
  <c r="M23" i="148"/>
  <c r="L23" i="148"/>
  <c r="O21" i="148"/>
  <c r="N21" i="148"/>
  <c r="M21" i="148"/>
  <c r="L21" i="148"/>
  <c r="O20" i="148"/>
  <c r="N20" i="148"/>
  <c r="M20" i="148"/>
  <c r="L20" i="148"/>
  <c r="O19" i="148"/>
  <c r="N19" i="148"/>
  <c r="M19" i="148"/>
  <c r="L19" i="148"/>
  <c r="O18" i="148"/>
  <c r="N18" i="148"/>
  <c r="M18" i="148"/>
  <c r="L18" i="148"/>
  <c r="O16" i="148"/>
  <c r="N16" i="148"/>
  <c r="M16" i="148"/>
  <c r="L16" i="148"/>
  <c r="O15" i="148"/>
  <c r="N15" i="148"/>
  <c r="M15" i="148"/>
  <c r="L15" i="148"/>
  <c r="O14" i="148"/>
  <c r="N14" i="148"/>
  <c r="M14" i="148"/>
  <c r="L14" i="148"/>
  <c r="O13" i="148"/>
  <c r="N13" i="148"/>
  <c r="M13" i="148"/>
  <c r="L13" i="148"/>
  <c r="O12" i="148"/>
  <c r="N12" i="148"/>
  <c r="M12" i="148"/>
  <c r="L12" i="148"/>
  <c r="O11" i="148"/>
  <c r="N11" i="148"/>
  <c r="M11" i="148"/>
  <c r="L11" i="148"/>
  <c r="B3" i="148"/>
  <c r="O31" i="147"/>
  <c r="M29" i="147"/>
  <c r="O27" i="147"/>
  <c r="N27" i="147"/>
  <c r="M27" i="147"/>
  <c r="L27" i="147"/>
  <c r="O26" i="147"/>
  <c r="N26" i="147"/>
  <c r="M26" i="147"/>
  <c r="L26" i="147"/>
  <c r="O25" i="147"/>
  <c r="N25" i="147"/>
  <c r="M25" i="147"/>
  <c r="L25" i="147"/>
  <c r="O24" i="147"/>
  <c r="N24" i="147"/>
  <c r="M24" i="147"/>
  <c r="L24" i="147"/>
  <c r="O23" i="147"/>
  <c r="N23" i="147"/>
  <c r="M23" i="147"/>
  <c r="L23" i="147"/>
  <c r="O21" i="147"/>
  <c r="N21" i="147"/>
  <c r="M21" i="147"/>
  <c r="L21" i="147"/>
  <c r="O20" i="147"/>
  <c r="N20" i="147"/>
  <c r="M20" i="147"/>
  <c r="L20" i="147"/>
  <c r="O19" i="147"/>
  <c r="N19" i="147"/>
  <c r="M19" i="147"/>
  <c r="L19" i="147"/>
  <c r="O18" i="147"/>
  <c r="N18" i="147"/>
  <c r="M18" i="147"/>
  <c r="L18" i="147"/>
  <c r="O16" i="147"/>
  <c r="N16" i="147"/>
  <c r="M16" i="147"/>
  <c r="L16" i="147"/>
  <c r="O15" i="147"/>
  <c r="N15" i="147"/>
  <c r="M15" i="147"/>
  <c r="L15" i="147"/>
  <c r="O14" i="147"/>
  <c r="N14" i="147"/>
  <c r="M14" i="147"/>
  <c r="L14" i="147"/>
  <c r="O13" i="147"/>
  <c r="N13" i="147"/>
  <c r="M13" i="147"/>
  <c r="L13" i="147"/>
  <c r="O12" i="147"/>
  <c r="N12" i="147"/>
  <c r="M12" i="147"/>
  <c r="L12" i="147"/>
  <c r="O11" i="147"/>
  <c r="N11" i="147"/>
  <c r="M11" i="147"/>
  <c r="L11" i="147"/>
  <c r="B3" i="147"/>
  <c r="O31" i="146"/>
  <c r="M29" i="146"/>
  <c r="O27" i="146"/>
  <c r="N27" i="146"/>
  <c r="M27" i="146"/>
  <c r="L27" i="146"/>
  <c r="O26" i="146"/>
  <c r="N26" i="146"/>
  <c r="M26" i="146"/>
  <c r="L26" i="146"/>
  <c r="O25" i="146"/>
  <c r="N25" i="146"/>
  <c r="M25" i="146"/>
  <c r="L25" i="146"/>
  <c r="O24" i="146"/>
  <c r="N24" i="146"/>
  <c r="M24" i="146"/>
  <c r="L24" i="146"/>
  <c r="O23" i="146"/>
  <c r="N23" i="146"/>
  <c r="M23" i="146"/>
  <c r="L23" i="146"/>
  <c r="O21" i="146"/>
  <c r="N21" i="146"/>
  <c r="M21" i="146"/>
  <c r="L21" i="146"/>
  <c r="O20" i="146"/>
  <c r="N20" i="146"/>
  <c r="M20" i="146"/>
  <c r="L20" i="146"/>
  <c r="O19" i="146"/>
  <c r="N19" i="146"/>
  <c r="M19" i="146"/>
  <c r="L19" i="146"/>
  <c r="O18" i="146"/>
  <c r="N18" i="146"/>
  <c r="M18" i="146"/>
  <c r="L18" i="146"/>
  <c r="O16" i="146"/>
  <c r="N16" i="146"/>
  <c r="M16" i="146"/>
  <c r="L16" i="146"/>
  <c r="O15" i="146"/>
  <c r="N15" i="146"/>
  <c r="M15" i="146"/>
  <c r="L15" i="146"/>
  <c r="O14" i="146"/>
  <c r="N14" i="146"/>
  <c r="M14" i="146"/>
  <c r="L14" i="146"/>
  <c r="O13" i="146"/>
  <c r="N13" i="146"/>
  <c r="M13" i="146"/>
  <c r="L13" i="146"/>
  <c r="O12" i="146"/>
  <c r="N12" i="146"/>
  <c r="M12" i="146"/>
  <c r="L12" i="146"/>
  <c r="O11" i="146"/>
  <c r="N11" i="146"/>
  <c r="M11" i="146"/>
  <c r="L11" i="146"/>
  <c r="B3" i="146"/>
  <c r="O31" i="145"/>
  <c r="M29" i="145"/>
  <c r="O27" i="145"/>
  <c r="N27" i="145"/>
  <c r="M27" i="145"/>
  <c r="L27" i="145"/>
  <c r="O26" i="145"/>
  <c r="N26" i="145"/>
  <c r="M26" i="145"/>
  <c r="L26" i="145"/>
  <c r="O25" i="145"/>
  <c r="N25" i="145"/>
  <c r="M25" i="145"/>
  <c r="L25" i="145"/>
  <c r="O24" i="145"/>
  <c r="N24" i="145"/>
  <c r="M24" i="145"/>
  <c r="L24" i="145"/>
  <c r="O23" i="145"/>
  <c r="N23" i="145"/>
  <c r="M23" i="145"/>
  <c r="L23" i="145"/>
  <c r="O21" i="145"/>
  <c r="N21" i="145"/>
  <c r="M21" i="145"/>
  <c r="L21" i="145"/>
  <c r="O20" i="145"/>
  <c r="N20" i="145"/>
  <c r="M20" i="145"/>
  <c r="L20" i="145"/>
  <c r="O19" i="145"/>
  <c r="N19" i="145"/>
  <c r="M19" i="145"/>
  <c r="L19" i="145"/>
  <c r="O18" i="145"/>
  <c r="N18" i="145"/>
  <c r="M18" i="145"/>
  <c r="L18" i="145"/>
  <c r="O16" i="145"/>
  <c r="N16" i="145"/>
  <c r="M16" i="145"/>
  <c r="L16" i="145"/>
  <c r="O15" i="145"/>
  <c r="N15" i="145"/>
  <c r="M15" i="145"/>
  <c r="L15" i="145"/>
  <c r="O14" i="145"/>
  <c r="N14" i="145"/>
  <c r="M14" i="145"/>
  <c r="L14" i="145"/>
  <c r="O13" i="145"/>
  <c r="N13" i="145"/>
  <c r="M13" i="145"/>
  <c r="L13" i="145"/>
  <c r="O12" i="145"/>
  <c r="N12" i="145"/>
  <c r="M12" i="145"/>
  <c r="L12" i="145"/>
  <c r="O11" i="145"/>
  <c r="N11" i="145"/>
  <c r="M11" i="145"/>
  <c r="L11" i="145"/>
  <c r="B3" i="145"/>
  <c r="O56" i="102"/>
  <c r="O53" i="102"/>
  <c r="N53" i="102"/>
  <c r="M53" i="102"/>
  <c r="L53" i="102"/>
  <c r="O52" i="102"/>
  <c r="N52" i="102"/>
  <c r="M52" i="102"/>
  <c r="L52" i="102"/>
  <c r="O51" i="102"/>
  <c r="N51" i="102"/>
  <c r="M51" i="102"/>
  <c r="L51" i="102"/>
  <c r="O50" i="102"/>
  <c r="N50" i="102"/>
  <c r="M50" i="102"/>
  <c r="L50" i="102"/>
  <c r="O49" i="102"/>
  <c r="N49" i="102"/>
  <c r="M49" i="102"/>
  <c r="L49" i="102"/>
  <c r="O48" i="102"/>
  <c r="N48" i="102"/>
  <c r="M48" i="102"/>
  <c r="L48" i="102"/>
  <c r="O47" i="102"/>
  <c r="N47" i="102"/>
  <c r="M47" i="102"/>
  <c r="L47" i="102"/>
  <c r="O46" i="102"/>
  <c r="N46" i="102"/>
  <c r="M46" i="102"/>
  <c r="L46" i="102"/>
  <c r="O45" i="102"/>
  <c r="N45" i="102"/>
  <c r="M45" i="102"/>
  <c r="L45" i="102"/>
  <c r="O44" i="102"/>
  <c r="N44" i="102"/>
  <c r="M44" i="102"/>
  <c r="L44" i="102"/>
  <c r="O43" i="102"/>
  <c r="N43" i="102"/>
  <c r="M43" i="102"/>
  <c r="L43" i="102"/>
  <c r="O42" i="102"/>
  <c r="N42" i="102"/>
  <c r="M42" i="102"/>
  <c r="L42" i="102"/>
  <c r="O41" i="102"/>
  <c r="N41" i="102"/>
  <c r="M41" i="102"/>
  <c r="L41" i="102"/>
  <c r="O40" i="102"/>
  <c r="N40" i="102"/>
  <c r="M40" i="102"/>
  <c r="L40" i="102"/>
  <c r="O39" i="102"/>
  <c r="N39" i="102"/>
  <c r="M39" i="102"/>
  <c r="L39" i="102"/>
  <c r="O38" i="102"/>
  <c r="N38" i="102"/>
  <c r="M38" i="102"/>
  <c r="L38" i="102"/>
  <c r="O37" i="102"/>
  <c r="N37" i="102"/>
  <c r="M37" i="102"/>
  <c r="L37" i="102"/>
  <c r="O36" i="102"/>
  <c r="N36" i="102"/>
  <c r="M36" i="102"/>
  <c r="L36" i="102"/>
  <c r="O35" i="102"/>
  <c r="N35" i="102"/>
  <c r="M35" i="102"/>
  <c r="L35" i="102"/>
  <c r="O34" i="102"/>
  <c r="N34" i="102"/>
  <c r="M34" i="102"/>
  <c r="L34" i="102"/>
  <c r="O33" i="102"/>
  <c r="N33" i="102"/>
  <c r="M33" i="102"/>
  <c r="L33" i="102"/>
  <c r="O32" i="102"/>
  <c r="N32" i="102"/>
  <c r="M32" i="102"/>
  <c r="L32" i="102"/>
  <c r="O31" i="102"/>
  <c r="N31" i="102"/>
  <c r="M31" i="102"/>
  <c r="L31" i="102"/>
  <c r="O30" i="102"/>
  <c r="N30" i="102"/>
  <c r="M30" i="102"/>
  <c r="L30" i="102"/>
  <c r="O29" i="102"/>
  <c r="N29" i="102"/>
  <c r="M29" i="102"/>
  <c r="L29" i="102"/>
  <c r="O28" i="102"/>
  <c r="N28" i="102"/>
  <c r="M28" i="102"/>
  <c r="L28" i="102"/>
  <c r="O27" i="102"/>
  <c r="N27" i="102"/>
  <c r="M27" i="102"/>
  <c r="L27" i="102"/>
  <c r="O26" i="102"/>
  <c r="N26" i="102"/>
  <c r="M26" i="102"/>
  <c r="L26" i="102"/>
  <c r="O25" i="102"/>
  <c r="N25" i="102"/>
  <c r="M25" i="102"/>
  <c r="L25" i="102"/>
  <c r="O24" i="102"/>
  <c r="N24" i="102"/>
  <c r="M24" i="102"/>
  <c r="L24" i="102"/>
  <c r="O23" i="102"/>
  <c r="N23" i="102"/>
  <c r="M23" i="102"/>
  <c r="L23" i="102"/>
  <c r="O22" i="102"/>
  <c r="N22" i="102"/>
  <c r="M22" i="102"/>
  <c r="L22" i="102"/>
  <c r="O21" i="102"/>
  <c r="N21" i="102"/>
  <c r="M21" i="102"/>
  <c r="L21" i="102"/>
  <c r="O20" i="102"/>
  <c r="N20" i="102"/>
  <c r="M20" i="102"/>
  <c r="L20" i="102"/>
  <c r="O19" i="102"/>
  <c r="N19" i="102"/>
  <c r="M19" i="102"/>
  <c r="L19" i="102"/>
  <c r="O18" i="102"/>
  <c r="N18" i="102"/>
  <c r="M18" i="102"/>
  <c r="L18" i="102"/>
  <c r="O17" i="102"/>
  <c r="N17" i="102"/>
  <c r="M17" i="102"/>
  <c r="L17" i="102"/>
  <c r="O16" i="102"/>
  <c r="N16" i="102"/>
  <c r="M16" i="102"/>
  <c r="L16" i="102"/>
  <c r="O15" i="102"/>
  <c r="N15" i="102"/>
  <c r="M15" i="102"/>
  <c r="L15" i="102"/>
  <c r="O14" i="102"/>
  <c r="N14" i="102"/>
  <c r="M14" i="102"/>
  <c r="L14" i="102"/>
  <c r="O13" i="102"/>
  <c r="N13" i="102"/>
  <c r="M13" i="102"/>
  <c r="L13" i="102"/>
  <c r="O12" i="102"/>
  <c r="N12" i="102"/>
  <c r="M12" i="102"/>
  <c r="L12" i="102"/>
  <c r="O11" i="102"/>
  <c r="N11" i="102"/>
  <c r="M11" i="102"/>
  <c r="L11" i="102"/>
  <c r="O10" i="102"/>
  <c r="N10" i="102"/>
  <c r="M10" i="102"/>
  <c r="L10" i="102"/>
  <c r="O9" i="102"/>
  <c r="M9" i="102"/>
  <c r="N9" i="102"/>
  <c r="L9" i="102"/>
  <c r="B3" i="102"/>
  <c r="O56" i="100"/>
  <c r="O53" i="100"/>
  <c r="N53" i="100"/>
  <c r="M53" i="100"/>
  <c r="L53" i="100"/>
  <c r="O52" i="100"/>
  <c r="N52" i="100"/>
  <c r="M52" i="100"/>
  <c r="L52" i="100"/>
  <c r="O51" i="100"/>
  <c r="N51" i="100"/>
  <c r="M51" i="100"/>
  <c r="L51" i="100"/>
  <c r="O50" i="100"/>
  <c r="N50" i="100"/>
  <c r="M50" i="100"/>
  <c r="L50" i="100"/>
  <c r="O49" i="100"/>
  <c r="N49" i="100"/>
  <c r="M49" i="100"/>
  <c r="L49" i="100"/>
  <c r="O48" i="100"/>
  <c r="N48" i="100"/>
  <c r="M48" i="100"/>
  <c r="L48" i="100"/>
  <c r="O47" i="100"/>
  <c r="N47" i="100"/>
  <c r="M47" i="100"/>
  <c r="L47" i="100"/>
  <c r="O46" i="100"/>
  <c r="N46" i="100"/>
  <c r="M46" i="100"/>
  <c r="L46" i="100"/>
  <c r="O45" i="100"/>
  <c r="N45" i="100"/>
  <c r="M45" i="100"/>
  <c r="L45" i="100"/>
  <c r="O44" i="100"/>
  <c r="N44" i="100"/>
  <c r="M44" i="100"/>
  <c r="L44" i="100"/>
  <c r="O43" i="100"/>
  <c r="N43" i="100"/>
  <c r="M43" i="100"/>
  <c r="L43" i="100"/>
  <c r="O42" i="100"/>
  <c r="N42" i="100"/>
  <c r="M42" i="100"/>
  <c r="L42" i="100"/>
  <c r="O41" i="100"/>
  <c r="N41" i="100"/>
  <c r="M41" i="100"/>
  <c r="L41" i="100"/>
  <c r="O40" i="100"/>
  <c r="N40" i="100"/>
  <c r="M40" i="100"/>
  <c r="L40" i="100"/>
  <c r="O39" i="100"/>
  <c r="N39" i="100"/>
  <c r="M39" i="100"/>
  <c r="L39" i="100"/>
  <c r="O38" i="100"/>
  <c r="N38" i="100"/>
  <c r="M38" i="100"/>
  <c r="L38" i="100"/>
  <c r="O37" i="100"/>
  <c r="N37" i="100"/>
  <c r="M37" i="100"/>
  <c r="L37" i="100"/>
  <c r="O36" i="100"/>
  <c r="N36" i="100"/>
  <c r="M36" i="100"/>
  <c r="L36" i="100"/>
  <c r="O35" i="100"/>
  <c r="N35" i="100"/>
  <c r="M35" i="100"/>
  <c r="L35" i="100"/>
  <c r="O34" i="100"/>
  <c r="N34" i="100"/>
  <c r="M34" i="100"/>
  <c r="L34" i="100"/>
  <c r="O33" i="100"/>
  <c r="N33" i="100"/>
  <c r="M33" i="100"/>
  <c r="L33" i="100"/>
  <c r="O32" i="100"/>
  <c r="N32" i="100"/>
  <c r="M32" i="100"/>
  <c r="L32" i="100"/>
  <c r="O31" i="100"/>
  <c r="N31" i="100"/>
  <c r="M31" i="100"/>
  <c r="L31" i="100"/>
  <c r="O30" i="100"/>
  <c r="N30" i="100"/>
  <c r="M30" i="100"/>
  <c r="L30" i="100"/>
  <c r="O29" i="100"/>
  <c r="N29" i="100"/>
  <c r="M29" i="100"/>
  <c r="L29" i="100"/>
  <c r="O28" i="100"/>
  <c r="N28" i="100"/>
  <c r="M28" i="100"/>
  <c r="L28" i="100"/>
  <c r="O27" i="100"/>
  <c r="N27" i="100"/>
  <c r="M27" i="100"/>
  <c r="L27" i="100"/>
  <c r="O26" i="100"/>
  <c r="N26" i="100"/>
  <c r="M26" i="100"/>
  <c r="L26" i="100"/>
  <c r="O25" i="100"/>
  <c r="N25" i="100"/>
  <c r="M25" i="100"/>
  <c r="L25" i="100"/>
  <c r="O24" i="100"/>
  <c r="N24" i="100"/>
  <c r="M24" i="100"/>
  <c r="L24" i="100"/>
  <c r="O23" i="100"/>
  <c r="N23" i="100"/>
  <c r="M23" i="100"/>
  <c r="L23" i="100"/>
  <c r="O22" i="100"/>
  <c r="N22" i="100"/>
  <c r="M22" i="100"/>
  <c r="L22" i="100"/>
  <c r="O21" i="100"/>
  <c r="N21" i="100"/>
  <c r="M21" i="100"/>
  <c r="L21" i="100"/>
  <c r="O20" i="100"/>
  <c r="N20" i="100"/>
  <c r="M20" i="100"/>
  <c r="L20" i="100"/>
  <c r="O19" i="100"/>
  <c r="N19" i="100"/>
  <c r="M19" i="100"/>
  <c r="L19" i="100"/>
  <c r="O18" i="100"/>
  <c r="N18" i="100"/>
  <c r="M18" i="100"/>
  <c r="L18" i="100"/>
  <c r="O17" i="100"/>
  <c r="N17" i="100"/>
  <c r="M17" i="100"/>
  <c r="L17" i="100"/>
  <c r="O16" i="100"/>
  <c r="N16" i="100"/>
  <c r="M16" i="100"/>
  <c r="L16" i="100"/>
  <c r="O15" i="100"/>
  <c r="N15" i="100"/>
  <c r="M15" i="100"/>
  <c r="L15" i="100"/>
  <c r="O14" i="100"/>
  <c r="N14" i="100"/>
  <c r="M14" i="100"/>
  <c r="L14" i="100"/>
  <c r="O13" i="100"/>
  <c r="N13" i="100"/>
  <c r="M13" i="100"/>
  <c r="L13" i="100"/>
  <c r="O12" i="100"/>
  <c r="N12" i="100"/>
  <c r="M12" i="100"/>
  <c r="L12" i="100"/>
  <c r="O11" i="100"/>
  <c r="N11" i="100"/>
  <c r="M11" i="100"/>
  <c r="L11" i="100"/>
  <c r="O10" i="100"/>
  <c r="N10" i="100"/>
  <c r="M10" i="100"/>
  <c r="L10" i="100"/>
  <c r="O9" i="100"/>
  <c r="N9" i="100"/>
  <c r="M9" i="100"/>
  <c r="L9" i="100"/>
  <c r="B3" i="100"/>
  <c r="F10" i="22"/>
  <c r="E10" i="22"/>
  <c r="O56" i="99"/>
  <c r="O53" i="99"/>
  <c r="N53" i="99"/>
  <c r="M53" i="99"/>
  <c r="L53" i="99"/>
  <c r="O52" i="99"/>
  <c r="N52" i="99"/>
  <c r="M52" i="99"/>
  <c r="L52" i="99"/>
  <c r="O51" i="99"/>
  <c r="N51" i="99"/>
  <c r="M51" i="99"/>
  <c r="L51" i="99"/>
  <c r="O50" i="99"/>
  <c r="N50" i="99"/>
  <c r="M50" i="99"/>
  <c r="L50" i="99"/>
  <c r="O49" i="99"/>
  <c r="N49" i="99"/>
  <c r="M49" i="99"/>
  <c r="L49" i="99"/>
  <c r="O48" i="99"/>
  <c r="N48" i="99"/>
  <c r="M48" i="99"/>
  <c r="L48" i="99"/>
  <c r="O47" i="99"/>
  <c r="N47" i="99"/>
  <c r="M47" i="99"/>
  <c r="L47" i="99"/>
  <c r="O46" i="99"/>
  <c r="N46" i="99"/>
  <c r="M46" i="99"/>
  <c r="L46" i="99"/>
  <c r="O45" i="99"/>
  <c r="N45" i="99"/>
  <c r="M45" i="99"/>
  <c r="L45" i="99"/>
  <c r="O44" i="99"/>
  <c r="N44" i="99"/>
  <c r="M44" i="99"/>
  <c r="L44" i="99"/>
  <c r="O43" i="99"/>
  <c r="N43" i="99"/>
  <c r="M43" i="99"/>
  <c r="L43" i="99"/>
  <c r="O42" i="99"/>
  <c r="N42" i="99"/>
  <c r="M42" i="99"/>
  <c r="L42" i="99"/>
  <c r="O41" i="99"/>
  <c r="N41" i="99"/>
  <c r="M41" i="99"/>
  <c r="L41" i="99"/>
  <c r="O40" i="99"/>
  <c r="N40" i="99"/>
  <c r="M40" i="99"/>
  <c r="L40" i="99"/>
  <c r="O39" i="99"/>
  <c r="N39" i="99"/>
  <c r="M39" i="99"/>
  <c r="L39" i="99"/>
  <c r="O38" i="99"/>
  <c r="N38" i="99"/>
  <c r="M38" i="99"/>
  <c r="L38" i="99"/>
  <c r="O37" i="99"/>
  <c r="N37" i="99"/>
  <c r="M37" i="99"/>
  <c r="L37" i="99"/>
  <c r="O36" i="99"/>
  <c r="N36" i="99"/>
  <c r="M36" i="99"/>
  <c r="L36" i="99"/>
  <c r="O35" i="99"/>
  <c r="N35" i="99"/>
  <c r="M35" i="99"/>
  <c r="L35" i="99"/>
  <c r="O34" i="99"/>
  <c r="N34" i="99"/>
  <c r="M34" i="99"/>
  <c r="L34" i="99"/>
  <c r="O33" i="99"/>
  <c r="N33" i="99"/>
  <c r="M33" i="99"/>
  <c r="L33" i="99"/>
  <c r="O32" i="99"/>
  <c r="N32" i="99"/>
  <c r="M32" i="99"/>
  <c r="L32" i="99"/>
  <c r="O31" i="99"/>
  <c r="N31" i="99"/>
  <c r="M31" i="99"/>
  <c r="L31" i="99"/>
  <c r="O30" i="99"/>
  <c r="N30" i="99"/>
  <c r="M30" i="99"/>
  <c r="L30" i="99"/>
  <c r="O29" i="99"/>
  <c r="N29" i="99"/>
  <c r="M29" i="99"/>
  <c r="L29" i="99"/>
  <c r="O28" i="99"/>
  <c r="N28" i="99"/>
  <c r="M28" i="99"/>
  <c r="L28" i="99"/>
  <c r="O27" i="99"/>
  <c r="N27" i="99"/>
  <c r="M27" i="99"/>
  <c r="L27" i="99"/>
  <c r="O26" i="99"/>
  <c r="N26" i="99"/>
  <c r="M26" i="99"/>
  <c r="L26" i="99"/>
  <c r="O25" i="99"/>
  <c r="N25" i="99"/>
  <c r="M25" i="99"/>
  <c r="L25" i="99"/>
  <c r="O24" i="99"/>
  <c r="N24" i="99"/>
  <c r="M24" i="99"/>
  <c r="L24" i="99"/>
  <c r="O23" i="99"/>
  <c r="N23" i="99"/>
  <c r="M23" i="99"/>
  <c r="L23" i="99"/>
  <c r="O22" i="99"/>
  <c r="N22" i="99"/>
  <c r="M22" i="99"/>
  <c r="L22" i="99"/>
  <c r="O21" i="99"/>
  <c r="N21" i="99"/>
  <c r="M21" i="99"/>
  <c r="L21" i="99"/>
  <c r="O20" i="99"/>
  <c r="N20" i="99"/>
  <c r="M20" i="99"/>
  <c r="L20" i="99"/>
  <c r="O19" i="99"/>
  <c r="N19" i="99"/>
  <c r="M19" i="99"/>
  <c r="L19" i="99"/>
  <c r="O18" i="99"/>
  <c r="N18" i="99"/>
  <c r="M18" i="99"/>
  <c r="L18" i="99"/>
  <c r="O17" i="99"/>
  <c r="N17" i="99"/>
  <c r="M17" i="99"/>
  <c r="L17" i="99"/>
  <c r="O16" i="99"/>
  <c r="N16" i="99"/>
  <c r="M16" i="99"/>
  <c r="L16" i="99"/>
  <c r="O15" i="99"/>
  <c r="N15" i="99"/>
  <c r="M15" i="99"/>
  <c r="L15" i="99"/>
  <c r="O14" i="99"/>
  <c r="N14" i="99"/>
  <c r="M14" i="99"/>
  <c r="L14" i="99"/>
  <c r="O13" i="99"/>
  <c r="N13" i="99"/>
  <c r="M13" i="99"/>
  <c r="L13" i="99"/>
  <c r="O12" i="99"/>
  <c r="N12" i="99"/>
  <c r="M12" i="99"/>
  <c r="L12" i="99"/>
  <c r="O11" i="99"/>
  <c r="N11" i="99"/>
  <c r="M11" i="99"/>
  <c r="L11" i="99"/>
  <c r="O10" i="99"/>
  <c r="N10" i="99"/>
  <c r="M10" i="99"/>
  <c r="L10" i="99"/>
  <c r="O9" i="99"/>
  <c r="L9" i="99"/>
  <c r="N9" i="99"/>
  <c r="M9" i="99"/>
  <c r="B3" i="99"/>
  <c r="F9" i="22"/>
  <c r="E9" i="22"/>
  <c r="L23" i="98"/>
  <c r="M23" i="98"/>
  <c r="N23" i="98"/>
  <c r="O23" i="98"/>
  <c r="L24" i="98"/>
  <c r="M24" i="98"/>
  <c r="N24" i="98"/>
  <c r="O24" i="98"/>
  <c r="L25" i="98"/>
  <c r="M25" i="98"/>
  <c r="N25" i="98"/>
  <c r="O25" i="98"/>
  <c r="L26" i="98"/>
  <c r="M26" i="98"/>
  <c r="N26" i="98"/>
  <c r="O26" i="98"/>
  <c r="L27" i="98"/>
  <c r="M27" i="98"/>
  <c r="N27" i="98"/>
  <c r="O27" i="98"/>
  <c r="L28" i="98"/>
  <c r="M28" i="98"/>
  <c r="N28" i="98"/>
  <c r="O28" i="98"/>
  <c r="L29" i="98"/>
  <c r="M29" i="98"/>
  <c r="N29" i="98"/>
  <c r="O29" i="98"/>
  <c r="L30" i="98"/>
  <c r="M30" i="98"/>
  <c r="N30" i="98"/>
  <c r="O30" i="98"/>
  <c r="L31" i="98"/>
  <c r="M31" i="98"/>
  <c r="N31" i="98"/>
  <c r="O31" i="98"/>
  <c r="L32" i="98"/>
  <c r="M32" i="98"/>
  <c r="N32" i="98"/>
  <c r="O32" i="98"/>
  <c r="L33" i="98"/>
  <c r="M33" i="98"/>
  <c r="N33" i="98"/>
  <c r="O33" i="98"/>
  <c r="L34" i="98"/>
  <c r="M34" i="98"/>
  <c r="N34" i="98"/>
  <c r="O34" i="98"/>
  <c r="L35" i="98"/>
  <c r="M35" i="98"/>
  <c r="N35" i="98"/>
  <c r="O35" i="98"/>
  <c r="L36" i="98"/>
  <c r="M36" i="98"/>
  <c r="N36" i="98"/>
  <c r="O36" i="98"/>
  <c r="L37" i="98"/>
  <c r="M37" i="98"/>
  <c r="N37" i="98"/>
  <c r="O37" i="98"/>
  <c r="L38" i="98"/>
  <c r="M38" i="98"/>
  <c r="N38" i="98"/>
  <c r="O38" i="98"/>
  <c r="L39" i="98"/>
  <c r="M39" i="98"/>
  <c r="N39" i="98"/>
  <c r="O39" i="98"/>
  <c r="L40" i="98"/>
  <c r="M40" i="98"/>
  <c r="N40" i="98"/>
  <c r="O40" i="98"/>
  <c r="L41" i="98"/>
  <c r="M41" i="98"/>
  <c r="N41" i="98"/>
  <c r="O41" i="98"/>
  <c r="L42" i="98"/>
  <c r="M42" i="98"/>
  <c r="N42" i="98"/>
  <c r="O42" i="98"/>
  <c r="L43" i="98"/>
  <c r="M43" i="98"/>
  <c r="N43" i="98"/>
  <c r="O43" i="98"/>
  <c r="L44" i="98"/>
  <c r="M44" i="98"/>
  <c r="N44" i="98"/>
  <c r="O44" i="98"/>
  <c r="L45" i="98"/>
  <c r="M45" i="98"/>
  <c r="N45" i="98"/>
  <c r="O45" i="98"/>
  <c r="L46" i="98"/>
  <c r="M46" i="98"/>
  <c r="N46" i="98"/>
  <c r="O46" i="98"/>
  <c r="L47" i="98"/>
  <c r="M47" i="98"/>
  <c r="N47" i="98"/>
  <c r="O47" i="98"/>
  <c r="L48" i="98"/>
  <c r="M48" i="98"/>
  <c r="N48" i="98"/>
  <c r="O48" i="98"/>
  <c r="L49" i="98"/>
  <c r="M49" i="98"/>
  <c r="N49" i="98"/>
  <c r="O49" i="98"/>
  <c r="L50" i="98"/>
  <c r="M50" i="98"/>
  <c r="N50" i="98"/>
  <c r="O50" i="98"/>
  <c r="L51" i="98"/>
  <c r="M51" i="98"/>
  <c r="N51" i="98"/>
  <c r="O51" i="98"/>
  <c r="L52" i="98"/>
  <c r="M52" i="98"/>
  <c r="N52" i="98"/>
  <c r="O52" i="98"/>
  <c r="L53" i="98"/>
  <c r="M53" i="98"/>
  <c r="N53" i="98"/>
  <c r="O53" i="98"/>
  <c r="O56" i="98"/>
  <c r="O22" i="98"/>
  <c r="N22" i="98"/>
  <c r="M22" i="98"/>
  <c r="L22" i="98"/>
  <c r="O21" i="98"/>
  <c r="N21" i="98"/>
  <c r="M21" i="98"/>
  <c r="L21" i="98"/>
  <c r="O20" i="98"/>
  <c r="N20" i="98"/>
  <c r="M20" i="98"/>
  <c r="L20" i="98"/>
  <c r="O19" i="98"/>
  <c r="N19" i="98"/>
  <c r="M19" i="98"/>
  <c r="L19" i="98"/>
  <c r="O18" i="98"/>
  <c r="N18" i="98"/>
  <c r="M18" i="98"/>
  <c r="L18" i="98"/>
  <c r="O17" i="98"/>
  <c r="N17" i="98"/>
  <c r="M17" i="98"/>
  <c r="L17" i="98"/>
  <c r="O16" i="98"/>
  <c r="N16" i="98"/>
  <c r="M16" i="98"/>
  <c r="L16" i="98"/>
  <c r="O15" i="98"/>
  <c r="N15" i="98"/>
  <c r="M15" i="98"/>
  <c r="L15" i="98"/>
  <c r="O14" i="98"/>
  <c r="N14" i="98"/>
  <c r="M14" i="98"/>
  <c r="L14" i="98"/>
  <c r="O13" i="98"/>
  <c r="N13" i="98"/>
  <c r="M13" i="98"/>
  <c r="L13" i="98"/>
  <c r="O12" i="98"/>
  <c r="N12" i="98"/>
  <c r="M12" i="98"/>
  <c r="L12" i="98"/>
  <c r="O11" i="98"/>
  <c r="N11" i="98"/>
  <c r="M11" i="98"/>
  <c r="L11" i="98"/>
  <c r="O10" i="98"/>
  <c r="N10" i="98"/>
  <c r="M10" i="98"/>
  <c r="L10" i="98"/>
  <c r="O9" i="98"/>
  <c r="N9" i="98"/>
  <c r="M9" i="98"/>
  <c r="L9" i="98"/>
  <c r="B3" i="98"/>
  <c r="O188" i="97"/>
  <c r="O185" i="97"/>
  <c r="N185" i="97"/>
  <c r="M185" i="97"/>
  <c r="L185" i="97"/>
  <c r="O184" i="97"/>
  <c r="N184" i="97"/>
  <c r="M184" i="97"/>
  <c r="L184" i="97"/>
  <c r="O183" i="97"/>
  <c r="N183" i="97"/>
  <c r="M183" i="97"/>
  <c r="L183" i="97"/>
  <c r="O182" i="97"/>
  <c r="N182" i="97"/>
  <c r="M182" i="97"/>
  <c r="L182" i="97"/>
  <c r="O181" i="97"/>
  <c r="N181" i="97"/>
  <c r="M181" i="97"/>
  <c r="L181" i="97"/>
  <c r="O180" i="97"/>
  <c r="N180" i="97"/>
  <c r="M180" i="97"/>
  <c r="L180" i="97"/>
  <c r="O179" i="97"/>
  <c r="N179" i="97"/>
  <c r="M179" i="97"/>
  <c r="L179" i="97"/>
  <c r="O178" i="97"/>
  <c r="N178" i="97"/>
  <c r="M178" i="97"/>
  <c r="L178" i="97"/>
  <c r="O177" i="97"/>
  <c r="N177" i="97"/>
  <c r="M177" i="97"/>
  <c r="L177" i="97"/>
  <c r="O176" i="97"/>
  <c r="N176" i="97"/>
  <c r="M176" i="97"/>
  <c r="L176" i="97"/>
  <c r="O175" i="97"/>
  <c r="N175" i="97"/>
  <c r="M175" i="97"/>
  <c r="L175" i="97"/>
  <c r="O174" i="97"/>
  <c r="N174" i="97"/>
  <c r="M174" i="97"/>
  <c r="L174" i="97"/>
  <c r="O173" i="97"/>
  <c r="N173" i="97"/>
  <c r="M173" i="97"/>
  <c r="L173" i="97"/>
  <c r="O172" i="97"/>
  <c r="N172" i="97"/>
  <c r="M172" i="97"/>
  <c r="L172" i="97"/>
  <c r="O171" i="97"/>
  <c r="N171" i="97"/>
  <c r="M171" i="97"/>
  <c r="L171" i="97"/>
  <c r="O170" i="97"/>
  <c r="N170" i="97"/>
  <c r="M170" i="97"/>
  <c r="L170" i="97"/>
  <c r="O169" i="97"/>
  <c r="N169" i="97"/>
  <c r="M169" i="97"/>
  <c r="L169" i="97"/>
  <c r="O168" i="97"/>
  <c r="N168" i="97"/>
  <c r="M168" i="97"/>
  <c r="L168" i="97"/>
  <c r="O167" i="97"/>
  <c r="N167" i="97"/>
  <c r="M167" i="97"/>
  <c r="L167" i="97"/>
  <c r="O166" i="97"/>
  <c r="N166" i="97"/>
  <c r="M166" i="97"/>
  <c r="L166" i="97"/>
  <c r="O165" i="97"/>
  <c r="N165" i="97"/>
  <c r="M165" i="97"/>
  <c r="L165" i="97"/>
  <c r="O164" i="97"/>
  <c r="N164" i="97"/>
  <c r="M164" i="97"/>
  <c r="L164" i="97"/>
  <c r="O163" i="97"/>
  <c r="N163" i="97"/>
  <c r="M163" i="97"/>
  <c r="L163" i="97"/>
  <c r="O162" i="97"/>
  <c r="N162" i="97"/>
  <c r="M162" i="97"/>
  <c r="L162" i="97"/>
  <c r="O161" i="97"/>
  <c r="N161" i="97"/>
  <c r="M161" i="97"/>
  <c r="L161" i="97"/>
  <c r="O160" i="97"/>
  <c r="N160" i="97"/>
  <c r="M160" i="97"/>
  <c r="L160" i="97"/>
  <c r="O159" i="97"/>
  <c r="N159" i="97"/>
  <c r="M159" i="97"/>
  <c r="L159" i="97"/>
  <c r="O158" i="97"/>
  <c r="N158" i="97"/>
  <c r="M158" i="97"/>
  <c r="L158" i="97"/>
  <c r="O157" i="97"/>
  <c r="N157" i="97"/>
  <c r="M157" i="97"/>
  <c r="L157" i="97"/>
  <c r="O156" i="97"/>
  <c r="N156" i="97"/>
  <c r="M156" i="97"/>
  <c r="L156" i="97"/>
  <c r="O155" i="97"/>
  <c r="N155" i="97"/>
  <c r="M155" i="97"/>
  <c r="L155" i="97"/>
  <c r="O154" i="97"/>
  <c r="N154" i="97"/>
  <c r="M154" i="97"/>
  <c r="L154" i="97"/>
  <c r="O153" i="97"/>
  <c r="N153" i="97"/>
  <c r="M153" i="97"/>
  <c r="L153" i="97"/>
  <c r="O152" i="97"/>
  <c r="N152" i="97"/>
  <c r="M152" i="97"/>
  <c r="L152" i="97"/>
  <c r="O151" i="97"/>
  <c r="N151" i="97"/>
  <c r="M151" i="97"/>
  <c r="L151" i="97"/>
  <c r="O150" i="97"/>
  <c r="N150" i="97"/>
  <c r="M150" i="97"/>
  <c r="L150" i="97"/>
  <c r="O149" i="97"/>
  <c r="N149" i="97"/>
  <c r="M149" i="97"/>
  <c r="L149" i="97"/>
  <c r="O148" i="97"/>
  <c r="N148" i="97"/>
  <c r="M148" i="97"/>
  <c r="L148" i="97"/>
  <c r="O147" i="97"/>
  <c r="N147" i="97"/>
  <c r="M147" i="97"/>
  <c r="L147" i="97"/>
  <c r="O146" i="97"/>
  <c r="N146" i="97"/>
  <c r="M146" i="97"/>
  <c r="L146" i="97"/>
  <c r="O145" i="97"/>
  <c r="N145" i="97"/>
  <c r="M145" i="97"/>
  <c r="L145" i="97"/>
  <c r="O144" i="97"/>
  <c r="N144" i="97"/>
  <c r="M144" i="97"/>
  <c r="L144" i="97"/>
  <c r="O143" i="97"/>
  <c r="N143" i="97"/>
  <c r="M143" i="97"/>
  <c r="L143" i="97"/>
  <c r="O142" i="97"/>
  <c r="N142" i="97"/>
  <c r="M142" i="97"/>
  <c r="L142" i="97"/>
  <c r="O141" i="97"/>
  <c r="N141" i="97"/>
  <c r="M141" i="97"/>
  <c r="L141" i="97"/>
  <c r="O140" i="97"/>
  <c r="N140" i="97"/>
  <c r="M140" i="97"/>
  <c r="L140" i="97"/>
  <c r="O139" i="97"/>
  <c r="N139" i="97"/>
  <c r="M139" i="97"/>
  <c r="L139" i="97"/>
  <c r="O138" i="97"/>
  <c r="N138" i="97"/>
  <c r="M138" i="97"/>
  <c r="L138" i="97"/>
  <c r="O137" i="97"/>
  <c r="N137" i="97"/>
  <c r="M137" i="97"/>
  <c r="L137" i="97"/>
  <c r="O136" i="97"/>
  <c r="N136" i="97"/>
  <c r="M136" i="97"/>
  <c r="L136" i="97"/>
  <c r="O135" i="97"/>
  <c r="N135" i="97"/>
  <c r="M135" i="97"/>
  <c r="L135" i="97"/>
  <c r="O134" i="97"/>
  <c r="N134" i="97"/>
  <c r="M134" i="97"/>
  <c r="L134" i="97"/>
  <c r="O133" i="97"/>
  <c r="N133" i="97"/>
  <c r="M133" i="97"/>
  <c r="L133" i="97"/>
  <c r="O132" i="97"/>
  <c r="N132" i="97"/>
  <c r="M132" i="97"/>
  <c r="L132" i="97"/>
  <c r="O131" i="97"/>
  <c r="N131" i="97"/>
  <c r="M131" i="97"/>
  <c r="L131" i="97"/>
  <c r="O130" i="97"/>
  <c r="N130" i="97"/>
  <c r="M130" i="97"/>
  <c r="L130" i="97"/>
  <c r="O129" i="97"/>
  <c r="N129" i="97"/>
  <c r="M129" i="97"/>
  <c r="L129" i="97"/>
  <c r="O128" i="97"/>
  <c r="N128" i="97"/>
  <c r="M128" i="97"/>
  <c r="L128" i="97"/>
  <c r="O127" i="97"/>
  <c r="N127" i="97"/>
  <c r="M127" i="97"/>
  <c r="L127" i="97"/>
  <c r="O126" i="97"/>
  <c r="N126" i="97"/>
  <c r="M126" i="97"/>
  <c r="L126" i="97"/>
  <c r="O125" i="97"/>
  <c r="N125" i="97"/>
  <c r="M125" i="97"/>
  <c r="L125" i="97"/>
  <c r="O124" i="97"/>
  <c r="N124" i="97"/>
  <c r="M124" i="97"/>
  <c r="L124" i="97"/>
  <c r="O123" i="97"/>
  <c r="N123" i="97"/>
  <c r="M123" i="97"/>
  <c r="L123" i="97"/>
  <c r="O122" i="97"/>
  <c r="N122" i="97"/>
  <c r="M122" i="97"/>
  <c r="L122" i="97"/>
  <c r="O121" i="97"/>
  <c r="N121" i="97"/>
  <c r="M121" i="97"/>
  <c r="L121" i="97"/>
  <c r="O120" i="97"/>
  <c r="N120" i="97"/>
  <c r="M120" i="97"/>
  <c r="L120" i="97"/>
  <c r="O119" i="97"/>
  <c r="N119" i="97"/>
  <c r="M119" i="97"/>
  <c r="L119" i="97"/>
  <c r="O118" i="97"/>
  <c r="N118" i="97"/>
  <c r="M118" i="97"/>
  <c r="L118" i="97"/>
  <c r="O117" i="97"/>
  <c r="N117" i="97"/>
  <c r="M117" i="97"/>
  <c r="L117" i="97"/>
  <c r="O116" i="97"/>
  <c r="N116" i="97"/>
  <c r="M116" i="97"/>
  <c r="L116" i="97"/>
  <c r="O115" i="97"/>
  <c r="N115" i="97"/>
  <c r="M115" i="97"/>
  <c r="L115" i="97"/>
  <c r="O114" i="97"/>
  <c r="N114" i="97"/>
  <c r="M114" i="97"/>
  <c r="L114" i="97"/>
  <c r="O113" i="97"/>
  <c r="N113" i="97"/>
  <c r="M113" i="97"/>
  <c r="L113" i="97"/>
  <c r="O112" i="97"/>
  <c r="N112" i="97"/>
  <c r="M112" i="97"/>
  <c r="L112" i="97"/>
  <c r="O111" i="97"/>
  <c r="N111" i="97"/>
  <c r="M111" i="97"/>
  <c r="L111" i="97"/>
  <c r="O110" i="97"/>
  <c r="N110" i="97"/>
  <c r="M110" i="97"/>
  <c r="L110" i="97"/>
  <c r="O109" i="97"/>
  <c r="N109" i="97"/>
  <c r="M109" i="97"/>
  <c r="L109" i="97"/>
  <c r="O108" i="97"/>
  <c r="N108" i="97"/>
  <c r="M108" i="97"/>
  <c r="L108" i="97"/>
  <c r="O107" i="97"/>
  <c r="N107" i="97"/>
  <c r="M107" i="97"/>
  <c r="L107" i="97"/>
  <c r="O106" i="97"/>
  <c r="N106" i="97"/>
  <c r="M106" i="97"/>
  <c r="L106" i="97"/>
  <c r="O105" i="97"/>
  <c r="N105" i="97"/>
  <c r="M105" i="97"/>
  <c r="L105" i="97"/>
  <c r="O104" i="97"/>
  <c r="N104" i="97"/>
  <c r="M104" i="97"/>
  <c r="L104" i="97"/>
  <c r="O103" i="97"/>
  <c r="N103" i="97"/>
  <c r="M103" i="97"/>
  <c r="L103" i="97"/>
  <c r="O102" i="97"/>
  <c r="N102" i="97"/>
  <c r="M102" i="97"/>
  <c r="L102" i="97"/>
  <c r="O101" i="97"/>
  <c r="N101" i="97"/>
  <c r="M101" i="97"/>
  <c r="L101" i="97"/>
  <c r="O100" i="97"/>
  <c r="N100" i="97"/>
  <c r="M100" i="97"/>
  <c r="L100" i="97"/>
  <c r="O99" i="97"/>
  <c r="N99" i="97"/>
  <c r="M99" i="97"/>
  <c r="L99" i="97"/>
  <c r="O98" i="97"/>
  <c r="N98" i="97"/>
  <c r="M98" i="97"/>
  <c r="L98" i="97"/>
  <c r="O97" i="97"/>
  <c r="N97" i="97"/>
  <c r="M97" i="97"/>
  <c r="L97" i="97"/>
  <c r="O96" i="97"/>
  <c r="N96" i="97"/>
  <c r="M96" i="97"/>
  <c r="L96" i="97"/>
  <c r="O95" i="97"/>
  <c r="N95" i="97"/>
  <c r="M95" i="97"/>
  <c r="L95" i="97"/>
  <c r="O94" i="97"/>
  <c r="N94" i="97"/>
  <c r="M94" i="97"/>
  <c r="L94" i="97"/>
  <c r="O93" i="97"/>
  <c r="N93" i="97"/>
  <c r="M93" i="97"/>
  <c r="L93" i="97"/>
  <c r="O92" i="97"/>
  <c r="N92" i="97"/>
  <c r="M92" i="97"/>
  <c r="L92" i="97"/>
  <c r="O91" i="97"/>
  <c r="N91" i="97"/>
  <c r="M91" i="97"/>
  <c r="L91" i="97"/>
  <c r="O90" i="97"/>
  <c r="N90" i="97"/>
  <c r="M90" i="97"/>
  <c r="L90" i="97"/>
  <c r="O89" i="97"/>
  <c r="N89" i="97"/>
  <c r="M89" i="97"/>
  <c r="L89" i="97"/>
  <c r="O88" i="97"/>
  <c r="N88" i="97"/>
  <c r="M88" i="97"/>
  <c r="L88" i="97"/>
  <c r="O87" i="97"/>
  <c r="N87" i="97"/>
  <c r="M87" i="97"/>
  <c r="L87" i="97"/>
  <c r="O86" i="97"/>
  <c r="N86" i="97"/>
  <c r="M86" i="97"/>
  <c r="L86" i="97"/>
  <c r="O85" i="97"/>
  <c r="N85" i="97"/>
  <c r="M85" i="97"/>
  <c r="L85" i="97"/>
  <c r="O84" i="97"/>
  <c r="N84" i="97"/>
  <c r="M84" i="97"/>
  <c r="L84" i="97"/>
  <c r="O83" i="97"/>
  <c r="N83" i="97"/>
  <c r="M83" i="97"/>
  <c r="L83" i="97"/>
  <c r="O82" i="97"/>
  <c r="N82" i="97"/>
  <c r="M82" i="97"/>
  <c r="L82" i="97"/>
  <c r="O81" i="97"/>
  <c r="N81" i="97"/>
  <c r="M81" i="97"/>
  <c r="L81" i="97"/>
  <c r="O80" i="97"/>
  <c r="N80" i="97"/>
  <c r="M80" i="97"/>
  <c r="L80" i="97"/>
  <c r="O79" i="97"/>
  <c r="N79" i="97"/>
  <c r="M79" i="97"/>
  <c r="L79" i="97"/>
  <c r="O78" i="97"/>
  <c r="N78" i="97"/>
  <c r="M78" i="97"/>
  <c r="L78" i="97"/>
  <c r="O77" i="97"/>
  <c r="N77" i="97"/>
  <c r="M77" i="97"/>
  <c r="L77" i="97"/>
  <c r="O76" i="97"/>
  <c r="N76" i="97"/>
  <c r="M76" i="97"/>
  <c r="L76" i="97"/>
  <c r="O75" i="97"/>
  <c r="N75" i="97"/>
  <c r="M75" i="97"/>
  <c r="L75" i="97"/>
  <c r="O74" i="97"/>
  <c r="N74" i="97"/>
  <c r="M74" i="97"/>
  <c r="L74" i="97"/>
  <c r="O73" i="97"/>
  <c r="N73" i="97"/>
  <c r="M73" i="97"/>
  <c r="L73" i="97"/>
  <c r="O72" i="97"/>
  <c r="N72" i="97"/>
  <c r="M72" i="97"/>
  <c r="L72" i="97"/>
  <c r="O71" i="97"/>
  <c r="N71" i="97"/>
  <c r="M71" i="97"/>
  <c r="L71" i="97"/>
  <c r="O70" i="97"/>
  <c r="N70" i="97"/>
  <c r="M70" i="97"/>
  <c r="L70" i="97"/>
  <c r="O69" i="97"/>
  <c r="N69" i="97"/>
  <c r="M69" i="97"/>
  <c r="L69" i="97"/>
  <c r="O68" i="97"/>
  <c r="N68" i="97"/>
  <c r="M68" i="97"/>
  <c r="L68" i="97"/>
  <c r="O67" i="97"/>
  <c r="N67" i="97"/>
  <c r="M67" i="97"/>
  <c r="L67" i="97"/>
  <c r="O66" i="97"/>
  <c r="N66" i="97"/>
  <c r="M66" i="97"/>
  <c r="L66" i="97"/>
  <c r="O65" i="97"/>
  <c r="N65" i="97"/>
  <c r="M65" i="97"/>
  <c r="L65" i="97"/>
  <c r="O64" i="97"/>
  <c r="N64" i="97"/>
  <c r="M64" i="97"/>
  <c r="L64" i="97"/>
  <c r="O63" i="97"/>
  <c r="N63" i="97"/>
  <c r="M63" i="97"/>
  <c r="L63" i="97"/>
  <c r="O62" i="97"/>
  <c r="N62" i="97"/>
  <c r="M62" i="97"/>
  <c r="L62" i="97"/>
  <c r="O61" i="97"/>
  <c r="N61" i="97"/>
  <c r="M61" i="97"/>
  <c r="L61" i="97"/>
  <c r="O60" i="97"/>
  <c r="N60" i="97"/>
  <c r="M60" i="97"/>
  <c r="L60" i="97"/>
  <c r="O59" i="97"/>
  <c r="N59" i="97"/>
  <c r="M59" i="97"/>
  <c r="L59" i="97"/>
  <c r="O58" i="97"/>
  <c r="N58" i="97"/>
  <c r="M58" i="97"/>
  <c r="L58" i="97"/>
  <c r="O57" i="97"/>
  <c r="N57" i="97"/>
  <c r="M57" i="97"/>
  <c r="L57" i="97"/>
  <c r="O56" i="97"/>
  <c r="N56" i="97"/>
  <c r="M56" i="97"/>
  <c r="L56" i="97"/>
  <c r="O55" i="97"/>
  <c r="N55" i="97"/>
  <c r="M55" i="97"/>
  <c r="L55" i="97"/>
  <c r="O54" i="97"/>
  <c r="N54" i="97"/>
  <c r="M54" i="97"/>
  <c r="L54" i="97"/>
  <c r="O53" i="97"/>
  <c r="N53" i="97"/>
  <c r="M53" i="97"/>
  <c r="L53" i="97"/>
  <c r="O52" i="97"/>
  <c r="N52" i="97"/>
  <c r="M52" i="97"/>
  <c r="L52" i="97"/>
  <c r="O51" i="97"/>
  <c r="N51" i="97"/>
  <c r="M51" i="97"/>
  <c r="L51" i="97"/>
  <c r="O50" i="97"/>
  <c r="N50" i="97"/>
  <c r="M50" i="97"/>
  <c r="L50" i="97"/>
  <c r="O49" i="97"/>
  <c r="N49" i="97"/>
  <c r="M49" i="97"/>
  <c r="L49" i="97"/>
  <c r="O48" i="97"/>
  <c r="N48" i="97"/>
  <c r="M48" i="97"/>
  <c r="L48" i="97"/>
  <c r="O47" i="97"/>
  <c r="N47" i="97"/>
  <c r="M47" i="97"/>
  <c r="L47" i="97"/>
  <c r="O46" i="97"/>
  <c r="N46" i="97"/>
  <c r="M46" i="97"/>
  <c r="L46" i="97"/>
  <c r="O45" i="97"/>
  <c r="N45" i="97"/>
  <c r="M45" i="97"/>
  <c r="L45" i="97"/>
  <c r="O44" i="97"/>
  <c r="N44" i="97"/>
  <c r="M44" i="97"/>
  <c r="L44" i="97"/>
  <c r="O43" i="97"/>
  <c r="N43" i="97"/>
  <c r="M43" i="97"/>
  <c r="L43" i="97"/>
  <c r="O42" i="97"/>
  <c r="N42" i="97"/>
  <c r="M42" i="97"/>
  <c r="L42" i="97"/>
  <c r="O41" i="97"/>
  <c r="N41" i="97"/>
  <c r="M41" i="97"/>
  <c r="L41" i="97"/>
  <c r="O40" i="97"/>
  <c r="N40" i="97"/>
  <c r="M40" i="97"/>
  <c r="L40" i="97"/>
  <c r="O39" i="97"/>
  <c r="N39" i="97"/>
  <c r="M39" i="97"/>
  <c r="L39" i="97"/>
  <c r="O38" i="97"/>
  <c r="N38" i="97"/>
  <c r="M38" i="97"/>
  <c r="L38" i="97"/>
  <c r="O37" i="97"/>
  <c r="N37" i="97"/>
  <c r="M37" i="97"/>
  <c r="L37" i="97"/>
  <c r="O36" i="97"/>
  <c r="N36" i="97"/>
  <c r="M36" i="97"/>
  <c r="L36" i="97"/>
  <c r="O35" i="97"/>
  <c r="N35" i="97"/>
  <c r="M35" i="97"/>
  <c r="L35" i="97"/>
  <c r="O34" i="97"/>
  <c r="N34" i="97"/>
  <c r="M34" i="97"/>
  <c r="L34" i="97"/>
  <c r="O33" i="97"/>
  <c r="N33" i="97"/>
  <c r="M33" i="97"/>
  <c r="L33" i="97"/>
  <c r="O32" i="97"/>
  <c r="N32" i="97"/>
  <c r="M32" i="97"/>
  <c r="L32" i="97"/>
  <c r="O31" i="97"/>
  <c r="N31" i="97"/>
  <c r="M31" i="97"/>
  <c r="L31" i="97"/>
  <c r="O30" i="97"/>
  <c r="N30" i="97"/>
  <c r="M30" i="97"/>
  <c r="L30" i="97"/>
  <c r="O29" i="97"/>
  <c r="N29" i="97"/>
  <c r="M29" i="97"/>
  <c r="L29" i="97"/>
  <c r="O28" i="97"/>
  <c r="N28" i="97"/>
  <c r="M28" i="97"/>
  <c r="L28" i="97"/>
  <c r="O27" i="97"/>
  <c r="N27" i="97"/>
  <c r="M27" i="97"/>
  <c r="L27" i="97"/>
  <c r="O26" i="97"/>
  <c r="N26" i="97"/>
  <c r="M26" i="97"/>
  <c r="L26" i="97"/>
  <c r="O25" i="97"/>
  <c r="N25" i="97"/>
  <c r="M25" i="97"/>
  <c r="L25" i="97"/>
  <c r="O24" i="97"/>
  <c r="N24" i="97"/>
  <c r="M24" i="97"/>
  <c r="L24" i="97"/>
  <c r="O23" i="97"/>
  <c r="N23" i="97"/>
  <c r="M23" i="97"/>
  <c r="L23" i="97"/>
  <c r="O22" i="97"/>
  <c r="N22" i="97"/>
  <c r="M22" i="97"/>
  <c r="L22" i="97"/>
  <c r="O21" i="97"/>
  <c r="N21" i="97"/>
  <c r="M21" i="97"/>
  <c r="L21" i="97"/>
  <c r="O20" i="97"/>
  <c r="N20" i="97"/>
  <c r="M20" i="97"/>
  <c r="L20" i="97"/>
  <c r="O19" i="97"/>
  <c r="N19" i="97"/>
  <c r="M19" i="97"/>
  <c r="L19" i="97"/>
  <c r="O18" i="97"/>
  <c r="N18" i="97"/>
  <c r="M18" i="97"/>
  <c r="L18" i="97"/>
  <c r="O17" i="97"/>
  <c r="N17" i="97"/>
  <c r="M17" i="97"/>
  <c r="L17" i="97"/>
  <c r="O16" i="97"/>
  <c r="N16" i="97"/>
  <c r="M16" i="97"/>
  <c r="L16" i="97"/>
  <c r="O15" i="97"/>
  <c r="N15" i="97"/>
  <c r="M15" i="97"/>
  <c r="L15" i="97"/>
  <c r="O14" i="97"/>
  <c r="N14" i="97"/>
  <c r="M14" i="97"/>
  <c r="L14" i="97"/>
  <c r="O13" i="97"/>
  <c r="N13" i="97"/>
  <c r="M13" i="97"/>
  <c r="L13" i="97"/>
  <c r="O12" i="97"/>
  <c r="N12" i="97"/>
  <c r="M12" i="97"/>
  <c r="L12" i="97"/>
  <c r="O11" i="97"/>
  <c r="N11" i="97"/>
  <c r="M11" i="97"/>
  <c r="L11" i="97"/>
  <c r="O10" i="97"/>
  <c r="N10" i="97"/>
  <c r="M10" i="97"/>
  <c r="L10" i="97"/>
  <c r="O9" i="97"/>
  <c r="N9" i="97"/>
  <c r="M9" i="97"/>
  <c r="L9" i="97"/>
  <c r="B3" i="97"/>
  <c r="O188" i="96"/>
  <c r="O185" i="96"/>
  <c r="N185" i="96"/>
  <c r="M185" i="96"/>
  <c r="L185" i="96"/>
  <c r="O184" i="96"/>
  <c r="N184" i="96"/>
  <c r="M184" i="96"/>
  <c r="L184" i="96"/>
  <c r="O183" i="96"/>
  <c r="N183" i="96"/>
  <c r="M183" i="96"/>
  <c r="L183" i="96"/>
  <c r="O182" i="96"/>
  <c r="N182" i="96"/>
  <c r="M182" i="96"/>
  <c r="L182" i="96"/>
  <c r="O181" i="96"/>
  <c r="N181" i="96"/>
  <c r="M181" i="96"/>
  <c r="L181" i="96"/>
  <c r="O180" i="96"/>
  <c r="N180" i="96"/>
  <c r="M180" i="96"/>
  <c r="L180" i="96"/>
  <c r="O179" i="96"/>
  <c r="N179" i="96"/>
  <c r="M179" i="96"/>
  <c r="L179" i="96"/>
  <c r="O178" i="96"/>
  <c r="N178" i="96"/>
  <c r="M178" i="96"/>
  <c r="L178" i="96"/>
  <c r="O177" i="96"/>
  <c r="N177" i="96"/>
  <c r="M177" i="96"/>
  <c r="L177" i="96"/>
  <c r="O176" i="96"/>
  <c r="N176" i="96"/>
  <c r="M176" i="96"/>
  <c r="L176" i="96"/>
  <c r="O175" i="96"/>
  <c r="N175" i="96"/>
  <c r="M175" i="96"/>
  <c r="L175" i="96"/>
  <c r="O174" i="96"/>
  <c r="N174" i="96"/>
  <c r="M174" i="96"/>
  <c r="L174" i="96"/>
  <c r="O173" i="96"/>
  <c r="N173" i="96"/>
  <c r="M173" i="96"/>
  <c r="L173" i="96"/>
  <c r="O172" i="96"/>
  <c r="N172" i="96"/>
  <c r="M172" i="96"/>
  <c r="L172" i="96"/>
  <c r="O171" i="96"/>
  <c r="N171" i="96"/>
  <c r="M171" i="96"/>
  <c r="L171" i="96"/>
  <c r="O170" i="96"/>
  <c r="N170" i="96"/>
  <c r="M170" i="96"/>
  <c r="L170" i="96"/>
  <c r="O169" i="96"/>
  <c r="N169" i="96"/>
  <c r="M169" i="96"/>
  <c r="L169" i="96"/>
  <c r="O168" i="96"/>
  <c r="N168" i="96"/>
  <c r="M168" i="96"/>
  <c r="L168" i="96"/>
  <c r="O167" i="96"/>
  <c r="N167" i="96"/>
  <c r="M167" i="96"/>
  <c r="L167" i="96"/>
  <c r="O166" i="96"/>
  <c r="N166" i="96"/>
  <c r="M166" i="96"/>
  <c r="L166" i="96"/>
  <c r="O165" i="96"/>
  <c r="N165" i="96"/>
  <c r="M165" i="96"/>
  <c r="L165" i="96"/>
  <c r="O164" i="96"/>
  <c r="N164" i="96"/>
  <c r="M164" i="96"/>
  <c r="L164" i="96"/>
  <c r="O163" i="96"/>
  <c r="N163" i="96"/>
  <c r="M163" i="96"/>
  <c r="L163" i="96"/>
  <c r="O162" i="96"/>
  <c r="N162" i="96"/>
  <c r="M162" i="96"/>
  <c r="L162" i="96"/>
  <c r="O161" i="96"/>
  <c r="N161" i="96"/>
  <c r="M161" i="96"/>
  <c r="L161" i="96"/>
  <c r="O160" i="96"/>
  <c r="N160" i="96"/>
  <c r="M160" i="96"/>
  <c r="L160" i="96"/>
  <c r="O159" i="96"/>
  <c r="N159" i="96"/>
  <c r="M159" i="96"/>
  <c r="L159" i="96"/>
  <c r="O158" i="96"/>
  <c r="N158" i="96"/>
  <c r="M158" i="96"/>
  <c r="L158" i="96"/>
  <c r="O157" i="96"/>
  <c r="N157" i="96"/>
  <c r="M157" i="96"/>
  <c r="L157" i="96"/>
  <c r="O156" i="96"/>
  <c r="N156" i="96"/>
  <c r="M156" i="96"/>
  <c r="L156" i="96"/>
  <c r="O155" i="96"/>
  <c r="N155" i="96"/>
  <c r="M155" i="96"/>
  <c r="L155" i="96"/>
  <c r="O154" i="96"/>
  <c r="N154" i="96"/>
  <c r="M154" i="96"/>
  <c r="L154" i="96"/>
  <c r="O153" i="96"/>
  <c r="N153" i="96"/>
  <c r="M153" i="96"/>
  <c r="L153" i="96"/>
  <c r="O152" i="96"/>
  <c r="N152" i="96"/>
  <c r="M152" i="96"/>
  <c r="L152" i="96"/>
  <c r="O151" i="96"/>
  <c r="N151" i="96"/>
  <c r="M151" i="96"/>
  <c r="L151" i="96"/>
  <c r="O150" i="96"/>
  <c r="N150" i="96"/>
  <c r="M150" i="96"/>
  <c r="L150" i="96"/>
  <c r="O149" i="96"/>
  <c r="N149" i="96"/>
  <c r="M149" i="96"/>
  <c r="L149" i="96"/>
  <c r="O148" i="96"/>
  <c r="N148" i="96"/>
  <c r="M148" i="96"/>
  <c r="L148" i="96"/>
  <c r="O147" i="96"/>
  <c r="N147" i="96"/>
  <c r="M147" i="96"/>
  <c r="L147" i="96"/>
  <c r="O146" i="96"/>
  <c r="N146" i="96"/>
  <c r="M146" i="96"/>
  <c r="L146" i="96"/>
  <c r="O145" i="96"/>
  <c r="N145" i="96"/>
  <c r="M145" i="96"/>
  <c r="L145" i="96"/>
  <c r="O144" i="96"/>
  <c r="N144" i="96"/>
  <c r="M144" i="96"/>
  <c r="L144" i="96"/>
  <c r="O143" i="96"/>
  <c r="N143" i="96"/>
  <c r="M143" i="96"/>
  <c r="L143" i="96"/>
  <c r="O142" i="96"/>
  <c r="N142" i="96"/>
  <c r="M142" i="96"/>
  <c r="L142" i="96"/>
  <c r="O141" i="96"/>
  <c r="N141" i="96"/>
  <c r="M141" i="96"/>
  <c r="L141" i="96"/>
  <c r="O140" i="96"/>
  <c r="N140" i="96"/>
  <c r="M140" i="96"/>
  <c r="L140" i="96"/>
  <c r="O139" i="96"/>
  <c r="N139" i="96"/>
  <c r="M139" i="96"/>
  <c r="L139" i="96"/>
  <c r="O138" i="96"/>
  <c r="N138" i="96"/>
  <c r="M138" i="96"/>
  <c r="L138" i="96"/>
  <c r="O137" i="96"/>
  <c r="N137" i="96"/>
  <c r="M137" i="96"/>
  <c r="L137" i="96"/>
  <c r="O136" i="96"/>
  <c r="N136" i="96"/>
  <c r="M136" i="96"/>
  <c r="L136" i="96"/>
  <c r="O135" i="96"/>
  <c r="N135" i="96"/>
  <c r="M135" i="96"/>
  <c r="L135" i="96"/>
  <c r="O134" i="96"/>
  <c r="N134" i="96"/>
  <c r="M134" i="96"/>
  <c r="L134" i="96"/>
  <c r="O133" i="96"/>
  <c r="N133" i="96"/>
  <c r="M133" i="96"/>
  <c r="L133" i="96"/>
  <c r="O132" i="96"/>
  <c r="N132" i="96"/>
  <c r="M132" i="96"/>
  <c r="L132" i="96"/>
  <c r="O131" i="96"/>
  <c r="N131" i="96"/>
  <c r="M131" i="96"/>
  <c r="L131" i="96"/>
  <c r="O130" i="96"/>
  <c r="N130" i="96"/>
  <c r="M130" i="96"/>
  <c r="L130" i="96"/>
  <c r="O129" i="96"/>
  <c r="N129" i="96"/>
  <c r="M129" i="96"/>
  <c r="L129" i="96"/>
  <c r="O128" i="96"/>
  <c r="N128" i="96"/>
  <c r="M128" i="96"/>
  <c r="L128" i="96"/>
  <c r="O127" i="96"/>
  <c r="N127" i="96"/>
  <c r="M127" i="96"/>
  <c r="L127" i="96"/>
  <c r="O126" i="96"/>
  <c r="N126" i="96"/>
  <c r="M126" i="96"/>
  <c r="L126" i="96"/>
  <c r="O125" i="96"/>
  <c r="N125" i="96"/>
  <c r="M125" i="96"/>
  <c r="L125" i="96"/>
  <c r="O124" i="96"/>
  <c r="N124" i="96"/>
  <c r="M124" i="96"/>
  <c r="L124" i="96"/>
  <c r="O123" i="96"/>
  <c r="N123" i="96"/>
  <c r="M123" i="96"/>
  <c r="L123" i="96"/>
  <c r="O122" i="96"/>
  <c r="N122" i="96"/>
  <c r="M122" i="96"/>
  <c r="L122" i="96"/>
  <c r="O121" i="96"/>
  <c r="N121" i="96"/>
  <c r="M121" i="96"/>
  <c r="L121" i="96"/>
  <c r="O120" i="96"/>
  <c r="N120" i="96"/>
  <c r="M120" i="96"/>
  <c r="L120" i="96"/>
  <c r="O119" i="96"/>
  <c r="N119" i="96"/>
  <c r="M119" i="96"/>
  <c r="L119" i="96"/>
  <c r="O118" i="96"/>
  <c r="N118" i="96"/>
  <c r="M118" i="96"/>
  <c r="L118" i="96"/>
  <c r="O117" i="96"/>
  <c r="N117" i="96"/>
  <c r="M117" i="96"/>
  <c r="L117" i="96"/>
  <c r="O116" i="96"/>
  <c r="N116" i="96"/>
  <c r="M116" i="96"/>
  <c r="L116" i="96"/>
  <c r="O115" i="96"/>
  <c r="N115" i="96"/>
  <c r="M115" i="96"/>
  <c r="L115" i="96"/>
  <c r="O114" i="96"/>
  <c r="N114" i="96"/>
  <c r="M114" i="96"/>
  <c r="L114" i="96"/>
  <c r="O113" i="96"/>
  <c r="N113" i="96"/>
  <c r="M113" i="96"/>
  <c r="L113" i="96"/>
  <c r="O112" i="96"/>
  <c r="N112" i="96"/>
  <c r="M112" i="96"/>
  <c r="L112" i="96"/>
  <c r="O111" i="96"/>
  <c r="N111" i="96"/>
  <c r="M111" i="96"/>
  <c r="L111" i="96"/>
  <c r="O110" i="96"/>
  <c r="N110" i="96"/>
  <c r="M110" i="96"/>
  <c r="L110" i="96"/>
  <c r="O109" i="96"/>
  <c r="N109" i="96"/>
  <c r="M109" i="96"/>
  <c r="L109" i="96"/>
  <c r="O108" i="96"/>
  <c r="N108" i="96"/>
  <c r="M108" i="96"/>
  <c r="L108" i="96"/>
  <c r="O107" i="96"/>
  <c r="N107" i="96"/>
  <c r="M107" i="96"/>
  <c r="L107" i="96"/>
  <c r="O106" i="96"/>
  <c r="N106" i="96"/>
  <c r="M106" i="96"/>
  <c r="L106" i="96"/>
  <c r="O105" i="96"/>
  <c r="N105" i="96"/>
  <c r="M105" i="96"/>
  <c r="L105" i="96"/>
  <c r="O104" i="96"/>
  <c r="N104" i="96"/>
  <c r="M104" i="96"/>
  <c r="L104" i="96"/>
  <c r="O103" i="96"/>
  <c r="N103" i="96"/>
  <c r="M103" i="96"/>
  <c r="L103" i="96"/>
  <c r="O102" i="96"/>
  <c r="N102" i="96"/>
  <c r="M102" i="96"/>
  <c r="L102" i="96"/>
  <c r="O101" i="96"/>
  <c r="N101" i="96"/>
  <c r="M101" i="96"/>
  <c r="L101" i="96"/>
  <c r="O100" i="96"/>
  <c r="N100" i="96"/>
  <c r="M100" i="96"/>
  <c r="L100" i="96"/>
  <c r="O99" i="96"/>
  <c r="N99" i="96"/>
  <c r="M99" i="96"/>
  <c r="L99" i="96"/>
  <c r="O98" i="96"/>
  <c r="N98" i="96"/>
  <c r="M98" i="96"/>
  <c r="L98" i="96"/>
  <c r="O97" i="96"/>
  <c r="N97" i="96"/>
  <c r="M97" i="96"/>
  <c r="L97" i="96"/>
  <c r="O96" i="96"/>
  <c r="N96" i="96"/>
  <c r="M96" i="96"/>
  <c r="L96" i="96"/>
  <c r="O95" i="96"/>
  <c r="N95" i="96"/>
  <c r="M95" i="96"/>
  <c r="L95" i="96"/>
  <c r="O94" i="96"/>
  <c r="N94" i="96"/>
  <c r="M94" i="96"/>
  <c r="L94" i="96"/>
  <c r="O93" i="96"/>
  <c r="N93" i="96"/>
  <c r="M93" i="96"/>
  <c r="L93" i="96"/>
  <c r="O92" i="96"/>
  <c r="N92" i="96"/>
  <c r="M92" i="96"/>
  <c r="L92" i="96"/>
  <c r="O91" i="96"/>
  <c r="N91" i="96"/>
  <c r="M91" i="96"/>
  <c r="L91" i="96"/>
  <c r="O90" i="96"/>
  <c r="N90" i="96"/>
  <c r="M90" i="96"/>
  <c r="L90" i="96"/>
  <c r="O89" i="96"/>
  <c r="N89" i="96"/>
  <c r="M89" i="96"/>
  <c r="L89" i="96"/>
  <c r="O88" i="96"/>
  <c r="N88" i="96"/>
  <c r="M88" i="96"/>
  <c r="L88" i="96"/>
  <c r="O87" i="96"/>
  <c r="N87" i="96"/>
  <c r="M87" i="96"/>
  <c r="L87" i="96"/>
  <c r="O86" i="96"/>
  <c r="N86" i="96"/>
  <c r="M86" i="96"/>
  <c r="L86" i="96"/>
  <c r="O85" i="96"/>
  <c r="N85" i="96"/>
  <c r="M85" i="96"/>
  <c r="L85" i="96"/>
  <c r="O84" i="96"/>
  <c r="N84" i="96"/>
  <c r="M84" i="96"/>
  <c r="L84" i="96"/>
  <c r="O83" i="96"/>
  <c r="N83" i="96"/>
  <c r="M83" i="96"/>
  <c r="L83" i="96"/>
  <c r="O82" i="96"/>
  <c r="N82" i="96"/>
  <c r="M82" i="96"/>
  <c r="L82" i="96"/>
  <c r="O81" i="96"/>
  <c r="N81" i="96"/>
  <c r="M81" i="96"/>
  <c r="L81" i="96"/>
  <c r="O80" i="96"/>
  <c r="N80" i="96"/>
  <c r="M80" i="96"/>
  <c r="L80" i="96"/>
  <c r="O79" i="96"/>
  <c r="N79" i="96"/>
  <c r="M79" i="96"/>
  <c r="L79" i="96"/>
  <c r="O78" i="96"/>
  <c r="N78" i="96"/>
  <c r="M78" i="96"/>
  <c r="L78" i="96"/>
  <c r="O77" i="96"/>
  <c r="N77" i="96"/>
  <c r="M77" i="96"/>
  <c r="L77" i="96"/>
  <c r="O76" i="96"/>
  <c r="N76" i="96"/>
  <c r="M76" i="96"/>
  <c r="L76" i="96"/>
  <c r="O75" i="96"/>
  <c r="N75" i="96"/>
  <c r="M75" i="96"/>
  <c r="L75" i="96"/>
  <c r="O74" i="96"/>
  <c r="N74" i="96"/>
  <c r="M74" i="96"/>
  <c r="L74" i="96"/>
  <c r="O73" i="96"/>
  <c r="N73" i="96"/>
  <c r="M73" i="96"/>
  <c r="L73" i="96"/>
  <c r="O72" i="96"/>
  <c r="N72" i="96"/>
  <c r="M72" i="96"/>
  <c r="L72" i="96"/>
  <c r="O71" i="96"/>
  <c r="N71" i="96"/>
  <c r="M71" i="96"/>
  <c r="L71" i="96"/>
  <c r="O70" i="96"/>
  <c r="N70" i="96"/>
  <c r="M70" i="96"/>
  <c r="L70" i="96"/>
  <c r="O69" i="96"/>
  <c r="N69" i="96"/>
  <c r="M69" i="96"/>
  <c r="L69" i="96"/>
  <c r="O68" i="96"/>
  <c r="N68" i="96"/>
  <c r="M68" i="96"/>
  <c r="L68" i="96"/>
  <c r="O67" i="96"/>
  <c r="N67" i="96"/>
  <c r="M67" i="96"/>
  <c r="L67" i="96"/>
  <c r="O66" i="96"/>
  <c r="N66" i="96"/>
  <c r="M66" i="96"/>
  <c r="L66" i="96"/>
  <c r="O65" i="96"/>
  <c r="N65" i="96"/>
  <c r="M65" i="96"/>
  <c r="L65" i="96"/>
  <c r="O64" i="96"/>
  <c r="N64" i="96"/>
  <c r="M64" i="96"/>
  <c r="L64" i="96"/>
  <c r="O63" i="96"/>
  <c r="N63" i="96"/>
  <c r="M63" i="96"/>
  <c r="L63" i="96"/>
  <c r="O62" i="96"/>
  <c r="N62" i="96"/>
  <c r="M62" i="96"/>
  <c r="L62" i="96"/>
  <c r="O61" i="96"/>
  <c r="N61" i="96"/>
  <c r="M61" i="96"/>
  <c r="L61" i="96"/>
  <c r="O60" i="96"/>
  <c r="N60" i="96"/>
  <c r="M60" i="96"/>
  <c r="L60" i="96"/>
  <c r="O59" i="96"/>
  <c r="N59" i="96"/>
  <c r="M59" i="96"/>
  <c r="L59" i="96"/>
  <c r="O58" i="96"/>
  <c r="N58" i="96"/>
  <c r="M58" i="96"/>
  <c r="L58" i="96"/>
  <c r="O57" i="96"/>
  <c r="N57" i="96"/>
  <c r="M57" i="96"/>
  <c r="L57" i="96"/>
  <c r="O56" i="96"/>
  <c r="N56" i="96"/>
  <c r="M56" i="96"/>
  <c r="L56" i="96"/>
  <c r="O55" i="96"/>
  <c r="N55" i="96"/>
  <c r="M55" i="96"/>
  <c r="L55" i="96"/>
  <c r="O54" i="96"/>
  <c r="N54" i="96"/>
  <c r="M54" i="96"/>
  <c r="L54" i="96"/>
  <c r="O53" i="96"/>
  <c r="N53" i="96"/>
  <c r="M53" i="96"/>
  <c r="L53" i="96"/>
  <c r="O52" i="96"/>
  <c r="N52" i="96"/>
  <c r="M52" i="96"/>
  <c r="L52" i="96"/>
  <c r="O51" i="96"/>
  <c r="N51" i="96"/>
  <c r="M51" i="96"/>
  <c r="L51" i="96"/>
  <c r="O50" i="96"/>
  <c r="N50" i="96"/>
  <c r="M50" i="96"/>
  <c r="L50" i="96"/>
  <c r="O49" i="96"/>
  <c r="N49" i="96"/>
  <c r="M49" i="96"/>
  <c r="L49" i="96"/>
  <c r="O48" i="96"/>
  <c r="N48" i="96"/>
  <c r="M48" i="96"/>
  <c r="L48" i="96"/>
  <c r="O47" i="96"/>
  <c r="N47" i="96"/>
  <c r="M47" i="96"/>
  <c r="L47" i="96"/>
  <c r="O46" i="96"/>
  <c r="N46" i="96"/>
  <c r="M46" i="96"/>
  <c r="L46" i="96"/>
  <c r="O45" i="96"/>
  <c r="N45" i="96"/>
  <c r="M45" i="96"/>
  <c r="L45" i="96"/>
  <c r="O44" i="96"/>
  <c r="N44" i="96"/>
  <c r="M44" i="96"/>
  <c r="L44" i="96"/>
  <c r="O43" i="96"/>
  <c r="N43" i="96"/>
  <c r="M43" i="96"/>
  <c r="L43" i="96"/>
  <c r="O42" i="96"/>
  <c r="N42" i="96"/>
  <c r="M42" i="96"/>
  <c r="L42" i="96"/>
  <c r="O41" i="96"/>
  <c r="N41" i="96"/>
  <c r="M41" i="96"/>
  <c r="L41" i="96"/>
  <c r="O40" i="96"/>
  <c r="N40" i="96"/>
  <c r="M40" i="96"/>
  <c r="L40" i="96"/>
  <c r="O39" i="96"/>
  <c r="N39" i="96"/>
  <c r="M39" i="96"/>
  <c r="L39" i="96"/>
  <c r="O38" i="96"/>
  <c r="N38" i="96"/>
  <c r="M38" i="96"/>
  <c r="L38" i="96"/>
  <c r="O37" i="96"/>
  <c r="N37" i="96"/>
  <c r="M37" i="96"/>
  <c r="L37" i="96"/>
  <c r="O36" i="96"/>
  <c r="N36" i="96"/>
  <c r="M36" i="96"/>
  <c r="L36" i="96"/>
  <c r="O35" i="96"/>
  <c r="N35" i="96"/>
  <c r="M35" i="96"/>
  <c r="L35" i="96"/>
  <c r="O34" i="96"/>
  <c r="N34" i="96"/>
  <c r="M34" i="96"/>
  <c r="L34" i="96"/>
  <c r="O33" i="96"/>
  <c r="N33" i="96"/>
  <c r="M33" i="96"/>
  <c r="L33" i="96"/>
  <c r="O32" i="96"/>
  <c r="N32" i="96"/>
  <c r="M32" i="96"/>
  <c r="L32" i="96"/>
  <c r="O31" i="96"/>
  <c r="N31" i="96"/>
  <c r="M31" i="96"/>
  <c r="L31" i="96"/>
  <c r="O30" i="96"/>
  <c r="N30" i="96"/>
  <c r="M30" i="96"/>
  <c r="L30" i="96"/>
  <c r="O29" i="96"/>
  <c r="N29" i="96"/>
  <c r="M29" i="96"/>
  <c r="L29" i="96"/>
  <c r="O28" i="96"/>
  <c r="N28" i="96"/>
  <c r="M28" i="96"/>
  <c r="L28" i="96"/>
  <c r="O27" i="96"/>
  <c r="N27" i="96"/>
  <c r="M27" i="96"/>
  <c r="L27" i="96"/>
  <c r="O26" i="96"/>
  <c r="N26" i="96"/>
  <c r="M26" i="96"/>
  <c r="L26" i="96"/>
  <c r="O25" i="96"/>
  <c r="N25" i="96"/>
  <c r="M25" i="96"/>
  <c r="L25" i="96"/>
  <c r="O24" i="96"/>
  <c r="N24" i="96"/>
  <c r="M24" i="96"/>
  <c r="L24" i="96"/>
  <c r="O23" i="96"/>
  <c r="N23" i="96"/>
  <c r="M23" i="96"/>
  <c r="L23" i="96"/>
  <c r="O22" i="96"/>
  <c r="N22" i="96"/>
  <c r="M22" i="96"/>
  <c r="L22" i="96"/>
  <c r="O21" i="96"/>
  <c r="N21" i="96"/>
  <c r="M21" i="96"/>
  <c r="L21" i="96"/>
  <c r="O20" i="96"/>
  <c r="N20" i="96"/>
  <c r="M20" i="96"/>
  <c r="L20" i="96"/>
  <c r="O19" i="96"/>
  <c r="N19" i="96"/>
  <c r="M19" i="96"/>
  <c r="L19" i="96"/>
  <c r="O18" i="96"/>
  <c r="N18" i="96"/>
  <c r="M18" i="96"/>
  <c r="L18" i="96"/>
  <c r="O17" i="96"/>
  <c r="N17" i="96"/>
  <c r="M17" i="96"/>
  <c r="L17" i="96"/>
  <c r="O16" i="96"/>
  <c r="N16" i="96"/>
  <c r="M16" i="96"/>
  <c r="L16" i="96"/>
  <c r="O15" i="96"/>
  <c r="N15" i="96"/>
  <c r="M15" i="96"/>
  <c r="L15" i="96"/>
  <c r="O14" i="96"/>
  <c r="N14" i="96"/>
  <c r="M14" i="96"/>
  <c r="L14" i="96"/>
  <c r="O13" i="96"/>
  <c r="N13" i="96"/>
  <c r="M13" i="96"/>
  <c r="L13" i="96"/>
  <c r="O12" i="96"/>
  <c r="N12" i="96"/>
  <c r="M12" i="96"/>
  <c r="L12" i="96"/>
  <c r="O11" i="96"/>
  <c r="N11" i="96"/>
  <c r="M11" i="96"/>
  <c r="L11" i="96"/>
  <c r="O10" i="96"/>
  <c r="N10" i="96"/>
  <c r="M10" i="96"/>
  <c r="L10" i="96"/>
  <c r="O9" i="96"/>
  <c r="N9" i="96"/>
  <c r="M9" i="96"/>
  <c r="L9" i="96"/>
  <c r="B3" i="96"/>
  <c r="F8" i="22"/>
  <c r="E8" i="22"/>
  <c r="O188" i="95"/>
  <c r="O185" i="95"/>
  <c r="N185" i="95"/>
  <c r="M185" i="95"/>
  <c r="L185" i="95"/>
  <c r="O184" i="95"/>
  <c r="N184" i="95"/>
  <c r="M184" i="95"/>
  <c r="L184" i="95"/>
  <c r="O183" i="95"/>
  <c r="N183" i="95"/>
  <c r="M183" i="95"/>
  <c r="L183" i="95"/>
  <c r="O182" i="95"/>
  <c r="N182" i="95"/>
  <c r="M182" i="95"/>
  <c r="L182" i="95"/>
  <c r="O181" i="95"/>
  <c r="N181" i="95"/>
  <c r="M181" i="95"/>
  <c r="L181" i="95"/>
  <c r="O180" i="95"/>
  <c r="N180" i="95"/>
  <c r="M180" i="95"/>
  <c r="L180" i="95"/>
  <c r="O179" i="95"/>
  <c r="N179" i="95"/>
  <c r="M179" i="95"/>
  <c r="L179" i="95"/>
  <c r="O178" i="95"/>
  <c r="N178" i="95"/>
  <c r="M178" i="95"/>
  <c r="L178" i="95"/>
  <c r="O177" i="95"/>
  <c r="N177" i="95"/>
  <c r="M177" i="95"/>
  <c r="L177" i="95"/>
  <c r="O176" i="95"/>
  <c r="N176" i="95"/>
  <c r="M176" i="95"/>
  <c r="L176" i="95"/>
  <c r="O175" i="95"/>
  <c r="N175" i="95"/>
  <c r="M175" i="95"/>
  <c r="L175" i="95"/>
  <c r="O174" i="95"/>
  <c r="N174" i="95"/>
  <c r="M174" i="95"/>
  <c r="L174" i="95"/>
  <c r="O173" i="95"/>
  <c r="N173" i="95"/>
  <c r="M173" i="95"/>
  <c r="L173" i="95"/>
  <c r="O172" i="95"/>
  <c r="N172" i="95"/>
  <c r="M172" i="95"/>
  <c r="L172" i="95"/>
  <c r="O171" i="95"/>
  <c r="N171" i="95"/>
  <c r="M171" i="95"/>
  <c r="L171" i="95"/>
  <c r="O170" i="95"/>
  <c r="N170" i="95"/>
  <c r="M170" i="95"/>
  <c r="L170" i="95"/>
  <c r="O169" i="95"/>
  <c r="N169" i="95"/>
  <c r="M169" i="95"/>
  <c r="L169" i="95"/>
  <c r="O168" i="95"/>
  <c r="N168" i="95"/>
  <c r="M168" i="95"/>
  <c r="L168" i="95"/>
  <c r="O167" i="95"/>
  <c r="N167" i="95"/>
  <c r="M167" i="95"/>
  <c r="L167" i="95"/>
  <c r="O166" i="95"/>
  <c r="N166" i="95"/>
  <c r="M166" i="95"/>
  <c r="L166" i="95"/>
  <c r="O165" i="95"/>
  <c r="N165" i="95"/>
  <c r="M165" i="95"/>
  <c r="L165" i="95"/>
  <c r="O164" i="95"/>
  <c r="N164" i="95"/>
  <c r="M164" i="95"/>
  <c r="L164" i="95"/>
  <c r="O163" i="95"/>
  <c r="N163" i="95"/>
  <c r="M163" i="95"/>
  <c r="L163" i="95"/>
  <c r="O162" i="95"/>
  <c r="N162" i="95"/>
  <c r="M162" i="95"/>
  <c r="L162" i="95"/>
  <c r="O161" i="95"/>
  <c r="N161" i="95"/>
  <c r="M161" i="95"/>
  <c r="L161" i="95"/>
  <c r="O160" i="95"/>
  <c r="N160" i="95"/>
  <c r="M160" i="95"/>
  <c r="L160" i="95"/>
  <c r="O159" i="95"/>
  <c r="N159" i="95"/>
  <c r="M159" i="95"/>
  <c r="L159" i="95"/>
  <c r="O158" i="95"/>
  <c r="N158" i="95"/>
  <c r="M158" i="95"/>
  <c r="L158" i="95"/>
  <c r="O157" i="95"/>
  <c r="N157" i="95"/>
  <c r="M157" i="95"/>
  <c r="L157" i="95"/>
  <c r="O156" i="95"/>
  <c r="N156" i="95"/>
  <c r="M156" i="95"/>
  <c r="L156" i="95"/>
  <c r="O155" i="95"/>
  <c r="N155" i="95"/>
  <c r="M155" i="95"/>
  <c r="L155" i="95"/>
  <c r="O154" i="95"/>
  <c r="N154" i="95"/>
  <c r="M154" i="95"/>
  <c r="L154" i="95"/>
  <c r="O153" i="95"/>
  <c r="N153" i="95"/>
  <c r="M153" i="95"/>
  <c r="L153" i="95"/>
  <c r="O152" i="95"/>
  <c r="N152" i="95"/>
  <c r="M152" i="95"/>
  <c r="L152" i="95"/>
  <c r="O151" i="95"/>
  <c r="N151" i="95"/>
  <c r="M151" i="95"/>
  <c r="L151" i="95"/>
  <c r="O150" i="95"/>
  <c r="N150" i="95"/>
  <c r="M150" i="95"/>
  <c r="L150" i="95"/>
  <c r="O149" i="95"/>
  <c r="N149" i="95"/>
  <c r="M149" i="95"/>
  <c r="L149" i="95"/>
  <c r="O148" i="95"/>
  <c r="N148" i="95"/>
  <c r="M148" i="95"/>
  <c r="L148" i="95"/>
  <c r="O147" i="95"/>
  <c r="N147" i="95"/>
  <c r="M147" i="95"/>
  <c r="L147" i="95"/>
  <c r="O146" i="95"/>
  <c r="N146" i="95"/>
  <c r="M146" i="95"/>
  <c r="L146" i="95"/>
  <c r="O145" i="95"/>
  <c r="N145" i="95"/>
  <c r="M145" i="95"/>
  <c r="L145" i="95"/>
  <c r="O144" i="95"/>
  <c r="N144" i="95"/>
  <c r="M144" i="95"/>
  <c r="L144" i="95"/>
  <c r="O143" i="95"/>
  <c r="N143" i="95"/>
  <c r="M143" i="95"/>
  <c r="L143" i="95"/>
  <c r="O142" i="95"/>
  <c r="N142" i="95"/>
  <c r="M142" i="95"/>
  <c r="L142" i="95"/>
  <c r="O141" i="95"/>
  <c r="N141" i="95"/>
  <c r="M141" i="95"/>
  <c r="L141" i="95"/>
  <c r="O140" i="95"/>
  <c r="N140" i="95"/>
  <c r="M140" i="95"/>
  <c r="L140" i="95"/>
  <c r="O139" i="95"/>
  <c r="N139" i="95"/>
  <c r="M139" i="95"/>
  <c r="L139" i="95"/>
  <c r="O138" i="95"/>
  <c r="N138" i="95"/>
  <c r="M138" i="95"/>
  <c r="L138" i="95"/>
  <c r="O137" i="95"/>
  <c r="N137" i="95"/>
  <c r="M137" i="95"/>
  <c r="L137" i="95"/>
  <c r="O136" i="95"/>
  <c r="N136" i="95"/>
  <c r="M136" i="95"/>
  <c r="L136" i="95"/>
  <c r="O135" i="95"/>
  <c r="N135" i="95"/>
  <c r="M135" i="95"/>
  <c r="L135" i="95"/>
  <c r="O134" i="95"/>
  <c r="N134" i="95"/>
  <c r="M134" i="95"/>
  <c r="L134" i="95"/>
  <c r="O133" i="95"/>
  <c r="N133" i="95"/>
  <c r="M133" i="95"/>
  <c r="L133" i="95"/>
  <c r="O132" i="95"/>
  <c r="N132" i="95"/>
  <c r="M132" i="95"/>
  <c r="L132" i="95"/>
  <c r="O131" i="95"/>
  <c r="N131" i="95"/>
  <c r="M131" i="95"/>
  <c r="L131" i="95"/>
  <c r="O130" i="95"/>
  <c r="N130" i="95"/>
  <c r="M130" i="95"/>
  <c r="L130" i="95"/>
  <c r="O129" i="95"/>
  <c r="N129" i="95"/>
  <c r="M129" i="95"/>
  <c r="L129" i="95"/>
  <c r="O128" i="95"/>
  <c r="N128" i="95"/>
  <c r="M128" i="95"/>
  <c r="L128" i="95"/>
  <c r="O127" i="95"/>
  <c r="N127" i="95"/>
  <c r="M127" i="95"/>
  <c r="L127" i="95"/>
  <c r="O126" i="95"/>
  <c r="N126" i="95"/>
  <c r="M126" i="95"/>
  <c r="L126" i="95"/>
  <c r="O125" i="95"/>
  <c r="N125" i="95"/>
  <c r="M125" i="95"/>
  <c r="L125" i="95"/>
  <c r="O124" i="95"/>
  <c r="N124" i="95"/>
  <c r="M124" i="95"/>
  <c r="L124" i="95"/>
  <c r="O123" i="95"/>
  <c r="N123" i="95"/>
  <c r="M123" i="95"/>
  <c r="L123" i="95"/>
  <c r="O122" i="95"/>
  <c r="N122" i="95"/>
  <c r="M122" i="95"/>
  <c r="L122" i="95"/>
  <c r="O121" i="95"/>
  <c r="N121" i="95"/>
  <c r="M121" i="95"/>
  <c r="L121" i="95"/>
  <c r="O120" i="95"/>
  <c r="N120" i="95"/>
  <c r="M120" i="95"/>
  <c r="L120" i="95"/>
  <c r="O119" i="95"/>
  <c r="N119" i="95"/>
  <c r="M119" i="95"/>
  <c r="L119" i="95"/>
  <c r="O118" i="95"/>
  <c r="N118" i="95"/>
  <c r="M118" i="95"/>
  <c r="L118" i="95"/>
  <c r="O117" i="95"/>
  <c r="N117" i="95"/>
  <c r="M117" i="95"/>
  <c r="L117" i="95"/>
  <c r="O116" i="95"/>
  <c r="N116" i="95"/>
  <c r="M116" i="95"/>
  <c r="L116" i="95"/>
  <c r="O115" i="95"/>
  <c r="N115" i="95"/>
  <c r="M115" i="95"/>
  <c r="L115" i="95"/>
  <c r="O114" i="95"/>
  <c r="N114" i="95"/>
  <c r="M114" i="95"/>
  <c r="L114" i="95"/>
  <c r="O113" i="95"/>
  <c r="N113" i="95"/>
  <c r="M113" i="95"/>
  <c r="L113" i="95"/>
  <c r="O112" i="95"/>
  <c r="N112" i="95"/>
  <c r="M112" i="95"/>
  <c r="L112" i="95"/>
  <c r="O111" i="95"/>
  <c r="N111" i="95"/>
  <c r="M111" i="95"/>
  <c r="L111" i="95"/>
  <c r="O110" i="95"/>
  <c r="N110" i="95"/>
  <c r="M110" i="95"/>
  <c r="L110" i="95"/>
  <c r="O109" i="95"/>
  <c r="N109" i="95"/>
  <c r="M109" i="95"/>
  <c r="L109" i="95"/>
  <c r="O108" i="95"/>
  <c r="N108" i="95"/>
  <c r="M108" i="95"/>
  <c r="L108" i="95"/>
  <c r="O107" i="95"/>
  <c r="N107" i="95"/>
  <c r="M107" i="95"/>
  <c r="L107" i="95"/>
  <c r="O106" i="95"/>
  <c r="N106" i="95"/>
  <c r="M106" i="95"/>
  <c r="L106" i="95"/>
  <c r="O105" i="95"/>
  <c r="N105" i="95"/>
  <c r="M105" i="95"/>
  <c r="L105" i="95"/>
  <c r="O104" i="95"/>
  <c r="N104" i="95"/>
  <c r="M104" i="95"/>
  <c r="L104" i="95"/>
  <c r="O103" i="95"/>
  <c r="N103" i="95"/>
  <c r="M103" i="95"/>
  <c r="L103" i="95"/>
  <c r="O102" i="95"/>
  <c r="N102" i="95"/>
  <c r="M102" i="95"/>
  <c r="L102" i="95"/>
  <c r="O101" i="95"/>
  <c r="N101" i="95"/>
  <c r="M101" i="95"/>
  <c r="L101" i="95"/>
  <c r="O100" i="95"/>
  <c r="N100" i="95"/>
  <c r="M100" i="95"/>
  <c r="L100" i="95"/>
  <c r="O99" i="95"/>
  <c r="N99" i="95"/>
  <c r="M99" i="95"/>
  <c r="L99" i="95"/>
  <c r="O98" i="95"/>
  <c r="N98" i="95"/>
  <c r="M98" i="95"/>
  <c r="L98" i="95"/>
  <c r="O97" i="95"/>
  <c r="N97" i="95"/>
  <c r="M97" i="95"/>
  <c r="L97" i="95"/>
  <c r="O96" i="95"/>
  <c r="N96" i="95"/>
  <c r="M96" i="95"/>
  <c r="L96" i="95"/>
  <c r="O95" i="95"/>
  <c r="N95" i="95"/>
  <c r="M95" i="95"/>
  <c r="L95" i="95"/>
  <c r="O94" i="95"/>
  <c r="N94" i="95"/>
  <c r="M94" i="95"/>
  <c r="L94" i="95"/>
  <c r="O93" i="95"/>
  <c r="N93" i="95"/>
  <c r="M93" i="95"/>
  <c r="L93" i="95"/>
  <c r="O92" i="95"/>
  <c r="N92" i="95"/>
  <c r="M92" i="95"/>
  <c r="L92" i="95"/>
  <c r="O91" i="95"/>
  <c r="N91" i="95"/>
  <c r="M91" i="95"/>
  <c r="L91" i="95"/>
  <c r="O90" i="95"/>
  <c r="N90" i="95"/>
  <c r="M90" i="95"/>
  <c r="L90" i="95"/>
  <c r="O89" i="95"/>
  <c r="N89" i="95"/>
  <c r="M89" i="95"/>
  <c r="L89" i="95"/>
  <c r="O88" i="95"/>
  <c r="N88" i="95"/>
  <c r="M88" i="95"/>
  <c r="L88" i="95"/>
  <c r="O87" i="95"/>
  <c r="N87" i="95"/>
  <c r="M87" i="95"/>
  <c r="L87" i="95"/>
  <c r="O86" i="95"/>
  <c r="N86" i="95"/>
  <c r="M86" i="95"/>
  <c r="L86" i="95"/>
  <c r="O85" i="95"/>
  <c r="N85" i="95"/>
  <c r="M85" i="95"/>
  <c r="L85" i="95"/>
  <c r="O84" i="95"/>
  <c r="N84" i="95"/>
  <c r="M84" i="95"/>
  <c r="L84" i="95"/>
  <c r="O83" i="95"/>
  <c r="N83" i="95"/>
  <c r="M83" i="95"/>
  <c r="L83" i="95"/>
  <c r="O82" i="95"/>
  <c r="N82" i="95"/>
  <c r="M82" i="95"/>
  <c r="L82" i="95"/>
  <c r="O81" i="95"/>
  <c r="N81" i="95"/>
  <c r="M81" i="95"/>
  <c r="L81" i="95"/>
  <c r="O80" i="95"/>
  <c r="N80" i="95"/>
  <c r="M80" i="95"/>
  <c r="L80" i="95"/>
  <c r="O79" i="95"/>
  <c r="N79" i="95"/>
  <c r="M79" i="95"/>
  <c r="L79" i="95"/>
  <c r="O78" i="95"/>
  <c r="N78" i="95"/>
  <c r="M78" i="95"/>
  <c r="L78" i="95"/>
  <c r="O77" i="95"/>
  <c r="N77" i="95"/>
  <c r="M77" i="95"/>
  <c r="L77" i="95"/>
  <c r="O76" i="95"/>
  <c r="N76" i="95"/>
  <c r="M76" i="95"/>
  <c r="L76" i="95"/>
  <c r="O75" i="95"/>
  <c r="N75" i="95"/>
  <c r="M75" i="95"/>
  <c r="L75" i="95"/>
  <c r="O74" i="95"/>
  <c r="N74" i="95"/>
  <c r="M74" i="95"/>
  <c r="L74" i="95"/>
  <c r="O73" i="95"/>
  <c r="N73" i="95"/>
  <c r="M73" i="95"/>
  <c r="L73" i="95"/>
  <c r="O72" i="95"/>
  <c r="N72" i="95"/>
  <c r="M72" i="95"/>
  <c r="L72" i="95"/>
  <c r="O71" i="95"/>
  <c r="N71" i="95"/>
  <c r="M71" i="95"/>
  <c r="L71" i="95"/>
  <c r="O70" i="95"/>
  <c r="N70" i="95"/>
  <c r="M70" i="95"/>
  <c r="L70" i="95"/>
  <c r="O69" i="95"/>
  <c r="N69" i="95"/>
  <c r="M69" i="95"/>
  <c r="L69" i="95"/>
  <c r="O68" i="95"/>
  <c r="N68" i="95"/>
  <c r="M68" i="95"/>
  <c r="L68" i="95"/>
  <c r="O67" i="95"/>
  <c r="N67" i="95"/>
  <c r="M67" i="95"/>
  <c r="L67" i="95"/>
  <c r="O66" i="95"/>
  <c r="N66" i="95"/>
  <c r="M66" i="95"/>
  <c r="L66" i="95"/>
  <c r="O65" i="95"/>
  <c r="N65" i="95"/>
  <c r="M65" i="95"/>
  <c r="L65" i="95"/>
  <c r="O64" i="95"/>
  <c r="N64" i="95"/>
  <c r="M64" i="95"/>
  <c r="L64" i="95"/>
  <c r="O63" i="95"/>
  <c r="N63" i="95"/>
  <c r="M63" i="95"/>
  <c r="L63" i="95"/>
  <c r="O62" i="95"/>
  <c r="N62" i="95"/>
  <c r="M62" i="95"/>
  <c r="L62" i="95"/>
  <c r="O61" i="95"/>
  <c r="N61" i="95"/>
  <c r="M61" i="95"/>
  <c r="L61" i="95"/>
  <c r="O60" i="95"/>
  <c r="N60" i="95"/>
  <c r="M60" i="95"/>
  <c r="L60" i="95"/>
  <c r="O59" i="95"/>
  <c r="N59" i="95"/>
  <c r="M59" i="95"/>
  <c r="L59" i="95"/>
  <c r="O58" i="95"/>
  <c r="N58" i="95"/>
  <c r="M58" i="95"/>
  <c r="L58" i="95"/>
  <c r="O57" i="95"/>
  <c r="N57" i="95"/>
  <c r="M57" i="95"/>
  <c r="L57" i="95"/>
  <c r="O56" i="95"/>
  <c r="N56" i="95"/>
  <c r="M56" i="95"/>
  <c r="L56" i="95"/>
  <c r="O55" i="95"/>
  <c r="N55" i="95"/>
  <c r="M55" i="95"/>
  <c r="L55" i="95"/>
  <c r="O54" i="95"/>
  <c r="N54" i="95"/>
  <c r="M54" i="95"/>
  <c r="L54" i="95"/>
  <c r="O53" i="95"/>
  <c r="N53" i="95"/>
  <c r="M53" i="95"/>
  <c r="L53" i="95"/>
  <c r="O52" i="95"/>
  <c r="N52" i="95"/>
  <c r="M52" i="95"/>
  <c r="L52" i="95"/>
  <c r="O51" i="95"/>
  <c r="N51" i="95"/>
  <c r="M51" i="95"/>
  <c r="L51" i="95"/>
  <c r="O50" i="95"/>
  <c r="N50" i="95"/>
  <c r="M50" i="95"/>
  <c r="L50" i="95"/>
  <c r="O49" i="95"/>
  <c r="N49" i="95"/>
  <c r="M49" i="95"/>
  <c r="L49" i="95"/>
  <c r="O48" i="95"/>
  <c r="N48" i="95"/>
  <c r="M48" i="95"/>
  <c r="L48" i="95"/>
  <c r="O47" i="95"/>
  <c r="N47" i="95"/>
  <c r="M47" i="95"/>
  <c r="L47" i="95"/>
  <c r="O46" i="95"/>
  <c r="N46" i="95"/>
  <c r="M46" i="95"/>
  <c r="L46" i="95"/>
  <c r="O45" i="95"/>
  <c r="N45" i="95"/>
  <c r="M45" i="95"/>
  <c r="L45" i="95"/>
  <c r="O44" i="95"/>
  <c r="N44" i="95"/>
  <c r="M44" i="95"/>
  <c r="L44" i="95"/>
  <c r="O43" i="95"/>
  <c r="N43" i="95"/>
  <c r="M43" i="95"/>
  <c r="L43" i="95"/>
  <c r="O42" i="95"/>
  <c r="N42" i="95"/>
  <c r="M42" i="95"/>
  <c r="L42" i="95"/>
  <c r="O37" i="95"/>
  <c r="N37" i="95"/>
  <c r="M37" i="95"/>
  <c r="L37" i="95"/>
  <c r="O36" i="95"/>
  <c r="N36" i="95"/>
  <c r="M36" i="95"/>
  <c r="L36" i="95"/>
  <c r="O35" i="95"/>
  <c r="N35" i="95"/>
  <c r="M35" i="95"/>
  <c r="L35" i="95"/>
  <c r="O34" i="95"/>
  <c r="N34" i="95"/>
  <c r="M34" i="95"/>
  <c r="L34" i="95"/>
  <c r="O33" i="95"/>
  <c r="N33" i="95"/>
  <c r="M33" i="95"/>
  <c r="L33" i="95"/>
  <c r="O32" i="95"/>
  <c r="N32" i="95"/>
  <c r="M32" i="95"/>
  <c r="L32" i="95"/>
  <c r="O31" i="95"/>
  <c r="N31" i="95"/>
  <c r="M31" i="95"/>
  <c r="L31" i="95"/>
  <c r="O30" i="95"/>
  <c r="N30" i="95"/>
  <c r="M30" i="95"/>
  <c r="L30" i="95"/>
  <c r="O29" i="95"/>
  <c r="N29" i="95"/>
  <c r="M29" i="95"/>
  <c r="L29" i="95"/>
  <c r="O28" i="95"/>
  <c r="N28" i="95"/>
  <c r="M28" i="95"/>
  <c r="L28" i="95"/>
  <c r="O27" i="95"/>
  <c r="N27" i="95"/>
  <c r="M27" i="95"/>
  <c r="L27" i="95"/>
  <c r="O26" i="95"/>
  <c r="N26" i="95"/>
  <c r="M26" i="95"/>
  <c r="L26" i="95"/>
  <c r="O25" i="95"/>
  <c r="N25" i="95"/>
  <c r="M25" i="95"/>
  <c r="L25" i="95"/>
  <c r="O24" i="95"/>
  <c r="N24" i="95"/>
  <c r="M24" i="95"/>
  <c r="L24" i="95"/>
  <c r="O23" i="95"/>
  <c r="N23" i="95"/>
  <c r="M23" i="95"/>
  <c r="L23" i="95"/>
  <c r="O22" i="95"/>
  <c r="N22" i="95"/>
  <c r="M22" i="95"/>
  <c r="L22" i="95"/>
  <c r="O21" i="95"/>
  <c r="N21" i="95"/>
  <c r="M21" i="95"/>
  <c r="L21" i="95"/>
  <c r="O20" i="95"/>
  <c r="N20" i="95"/>
  <c r="M20" i="95"/>
  <c r="L20" i="95"/>
  <c r="O19" i="95"/>
  <c r="N19" i="95"/>
  <c r="M19" i="95"/>
  <c r="L19" i="95"/>
  <c r="O18" i="95"/>
  <c r="N18" i="95"/>
  <c r="M18" i="95"/>
  <c r="L18" i="95"/>
  <c r="O17" i="95"/>
  <c r="N17" i="95"/>
  <c r="M17" i="95"/>
  <c r="L17" i="95"/>
  <c r="O16" i="95"/>
  <c r="N16" i="95"/>
  <c r="M16" i="95"/>
  <c r="L16" i="95"/>
  <c r="O15" i="95"/>
  <c r="N15" i="95"/>
  <c r="M15" i="95"/>
  <c r="L15" i="95"/>
  <c r="O14" i="95"/>
  <c r="N14" i="95"/>
  <c r="M14" i="95"/>
  <c r="L14" i="95"/>
  <c r="O13" i="95"/>
  <c r="N13" i="95"/>
  <c r="M13" i="95"/>
  <c r="L13" i="95"/>
  <c r="O12" i="95"/>
  <c r="N12" i="95"/>
  <c r="M12" i="95"/>
  <c r="L12" i="95"/>
  <c r="O11" i="95"/>
  <c r="N11" i="95"/>
  <c r="M11" i="95"/>
  <c r="L11" i="95"/>
  <c r="O10" i="95"/>
  <c r="N10" i="95"/>
  <c r="M10" i="95"/>
  <c r="L10" i="95"/>
  <c r="O9" i="95"/>
  <c r="N9" i="95"/>
  <c r="M9" i="95"/>
  <c r="L9" i="95"/>
  <c r="B3" i="95"/>
  <c r="F7" i="22"/>
  <c r="E7" i="22"/>
  <c r="O56" i="107"/>
  <c r="O53" i="107"/>
  <c r="N53" i="107"/>
  <c r="M53" i="107"/>
  <c r="L53" i="107"/>
  <c r="O52" i="107"/>
  <c r="N52" i="107"/>
  <c r="M52" i="107"/>
  <c r="L52" i="107"/>
  <c r="O51" i="107"/>
  <c r="N51" i="107"/>
  <c r="M51" i="107"/>
  <c r="L51" i="107"/>
  <c r="O50" i="107"/>
  <c r="N50" i="107"/>
  <c r="M50" i="107"/>
  <c r="L50" i="107"/>
  <c r="O49" i="107"/>
  <c r="N49" i="107"/>
  <c r="M49" i="107"/>
  <c r="L49" i="107"/>
  <c r="O48" i="107"/>
  <c r="N48" i="107"/>
  <c r="M48" i="107"/>
  <c r="L48" i="107"/>
  <c r="O47" i="107"/>
  <c r="N47" i="107"/>
  <c r="M47" i="107"/>
  <c r="L47" i="107"/>
  <c r="O46" i="107"/>
  <c r="N46" i="107"/>
  <c r="M46" i="107"/>
  <c r="L46" i="107"/>
  <c r="O45" i="107"/>
  <c r="N45" i="107"/>
  <c r="M45" i="107"/>
  <c r="L45" i="107"/>
  <c r="O44" i="107"/>
  <c r="N44" i="107"/>
  <c r="M44" i="107"/>
  <c r="L44" i="107"/>
  <c r="O43" i="107"/>
  <c r="N43" i="107"/>
  <c r="M43" i="107"/>
  <c r="L43" i="107"/>
  <c r="O42" i="107"/>
  <c r="N42" i="107"/>
  <c r="M42" i="107"/>
  <c r="L42" i="107"/>
  <c r="O41" i="107"/>
  <c r="N41" i="107"/>
  <c r="M41" i="107"/>
  <c r="L41" i="107"/>
  <c r="O40" i="107"/>
  <c r="N40" i="107"/>
  <c r="M40" i="107"/>
  <c r="L40" i="107"/>
  <c r="O39" i="107"/>
  <c r="N39" i="107"/>
  <c r="M39" i="107"/>
  <c r="L39" i="107"/>
  <c r="O38" i="107"/>
  <c r="N38" i="107"/>
  <c r="M38" i="107"/>
  <c r="L38" i="107"/>
  <c r="O37" i="107"/>
  <c r="N37" i="107"/>
  <c r="M37" i="107"/>
  <c r="L37" i="107"/>
  <c r="O36" i="107"/>
  <c r="N36" i="107"/>
  <c r="M36" i="107"/>
  <c r="L36" i="107"/>
  <c r="O35" i="107"/>
  <c r="N35" i="107"/>
  <c r="M35" i="107"/>
  <c r="L35" i="107"/>
  <c r="O34" i="107"/>
  <c r="N34" i="107"/>
  <c r="M34" i="107"/>
  <c r="L34" i="107"/>
  <c r="O33" i="107"/>
  <c r="N33" i="107"/>
  <c r="M33" i="107"/>
  <c r="L33" i="107"/>
  <c r="O32" i="107"/>
  <c r="N32" i="107"/>
  <c r="M32" i="107"/>
  <c r="L32" i="107"/>
  <c r="O31" i="107"/>
  <c r="N31" i="107"/>
  <c r="M31" i="107"/>
  <c r="L31" i="107"/>
  <c r="O30" i="107"/>
  <c r="N30" i="107"/>
  <c r="M30" i="107"/>
  <c r="L30" i="107"/>
  <c r="O29" i="107"/>
  <c r="N29" i="107"/>
  <c r="M29" i="107"/>
  <c r="L29" i="107"/>
  <c r="O28" i="107"/>
  <c r="N28" i="107"/>
  <c r="M28" i="107"/>
  <c r="L28" i="107"/>
  <c r="O27" i="107"/>
  <c r="N27" i="107"/>
  <c r="M27" i="107"/>
  <c r="L27" i="107"/>
  <c r="O26" i="107"/>
  <c r="N26" i="107"/>
  <c r="M26" i="107"/>
  <c r="L26" i="107"/>
  <c r="O25" i="107"/>
  <c r="N25" i="107"/>
  <c r="M25" i="107"/>
  <c r="L25" i="107"/>
  <c r="O24" i="107"/>
  <c r="N24" i="107"/>
  <c r="M24" i="107"/>
  <c r="L24" i="107"/>
  <c r="O23" i="107"/>
  <c r="N23" i="107"/>
  <c r="M23" i="107"/>
  <c r="L23" i="107"/>
  <c r="O22" i="107"/>
  <c r="N22" i="107"/>
  <c r="M22" i="107"/>
  <c r="L22" i="107"/>
  <c r="O21" i="107"/>
  <c r="N21" i="107"/>
  <c r="M21" i="107"/>
  <c r="L21" i="107"/>
  <c r="O20" i="107"/>
  <c r="N20" i="107"/>
  <c r="M20" i="107"/>
  <c r="L20" i="107"/>
  <c r="O19" i="107"/>
  <c r="N19" i="107"/>
  <c r="M19" i="107"/>
  <c r="L19" i="107"/>
  <c r="O18" i="107"/>
  <c r="N18" i="107"/>
  <c r="M18" i="107"/>
  <c r="L18" i="107"/>
  <c r="O17" i="107"/>
  <c r="N17" i="107"/>
  <c r="M17" i="107"/>
  <c r="L17" i="107"/>
  <c r="O16" i="107"/>
  <c r="N16" i="107"/>
  <c r="M16" i="107"/>
  <c r="L16" i="107"/>
  <c r="O15" i="107"/>
  <c r="N15" i="107"/>
  <c r="M15" i="107"/>
  <c r="L15" i="107"/>
  <c r="O14" i="107"/>
  <c r="N14" i="107"/>
  <c r="M14" i="107"/>
  <c r="L14" i="107"/>
  <c r="O13" i="107"/>
  <c r="N13" i="107"/>
  <c r="M13" i="107"/>
  <c r="L13" i="107"/>
  <c r="O12" i="107"/>
  <c r="N12" i="107"/>
  <c r="M12" i="107"/>
  <c r="L12" i="107"/>
  <c r="O11" i="107"/>
  <c r="N11" i="107"/>
  <c r="M11" i="107"/>
  <c r="L11" i="107"/>
  <c r="O10" i="107"/>
  <c r="N10" i="107"/>
  <c r="M10" i="107"/>
  <c r="L10" i="107"/>
  <c r="O9" i="107"/>
  <c r="N9" i="107"/>
  <c r="M9" i="107"/>
  <c r="L9" i="107"/>
  <c r="B3" i="107"/>
  <c r="O56" i="92"/>
  <c r="O53" i="92"/>
  <c r="N53" i="92"/>
  <c r="M53" i="92"/>
  <c r="L53" i="92"/>
  <c r="O52" i="92"/>
  <c r="N52" i="92"/>
  <c r="M52" i="92"/>
  <c r="L52" i="92"/>
  <c r="O51" i="92"/>
  <c r="N51" i="92"/>
  <c r="M51" i="92"/>
  <c r="L51" i="92"/>
  <c r="O50" i="92"/>
  <c r="N50" i="92"/>
  <c r="M50" i="92"/>
  <c r="L50" i="92"/>
  <c r="O49" i="92"/>
  <c r="N49" i="92"/>
  <c r="M49" i="92"/>
  <c r="L49" i="92"/>
  <c r="O48" i="92"/>
  <c r="N48" i="92"/>
  <c r="M48" i="92"/>
  <c r="L48" i="92"/>
  <c r="O47" i="92"/>
  <c r="N47" i="92"/>
  <c r="M47" i="92"/>
  <c r="L47" i="92"/>
  <c r="O46" i="92"/>
  <c r="N46" i="92"/>
  <c r="M46" i="92"/>
  <c r="L46" i="92"/>
  <c r="O45" i="92"/>
  <c r="N45" i="92"/>
  <c r="M45" i="92"/>
  <c r="L45" i="92"/>
  <c r="O44" i="92"/>
  <c r="N44" i="92"/>
  <c r="M44" i="92"/>
  <c r="L44" i="92"/>
  <c r="O43" i="92"/>
  <c r="N43" i="92"/>
  <c r="M43" i="92"/>
  <c r="L43" i="92"/>
  <c r="O42" i="92"/>
  <c r="N42" i="92"/>
  <c r="M42" i="92"/>
  <c r="L42" i="92"/>
  <c r="O41" i="92"/>
  <c r="N41" i="92"/>
  <c r="M41" i="92"/>
  <c r="L41" i="92"/>
  <c r="O40" i="92"/>
  <c r="N40" i="92"/>
  <c r="M40" i="92"/>
  <c r="L40" i="92"/>
  <c r="O39" i="92"/>
  <c r="N39" i="92"/>
  <c r="M39" i="92"/>
  <c r="L39" i="92"/>
  <c r="O38" i="92"/>
  <c r="N38" i="92"/>
  <c r="M38" i="92"/>
  <c r="L38" i="92"/>
  <c r="O37" i="92"/>
  <c r="N37" i="92"/>
  <c r="M37" i="92"/>
  <c r="L37" i="92"/>
  <c r="O36" i="92"/>
  <c r="N36" i="92"/>
  <c r="M36" i="92"/>
  <c r="L36" i="92"/>
  <c r="O35" i="92"/>
  <c r="N35" i="92"/>
  <c r="M35" i="92"/>
  <c r="L35" i="92"/>
  <c r="O34" i="92"/>
  <c r="N34" i="92"/>
  <c r="M34" i="92"/>
  <c r="L34" i="92"/>
  <c r="O33" i="92"/>
  <c r="N33" i="92"/>
  <c r="M33" i="92"/>
  <c r="L33" i="92"/>
  <c r="O32" i="92"/>
  <c r="N32" i="92"/>
  <c r="M32" i="92"/>
  <c r="L32" i="92"/>
  <c r="O31" i="92"/>
  <c r="N31" i="92"/>
  <c r="M31" i="92"/>
  <c r="L31" i="92"/>
  <c r="O30" i="92"/>
  <c r="N30" i="92"/>
  <c r="M30" i="92"/>
  <c r="L30" i="92"/>
  <c r="O29" i="92"/>
  <c r="N29" i="92"/>
  <c r="M29" i="92"/>
  <c r="L29" i="92"/>
  <c r="O28" i="92"/>
  <c r="N28" i="92"/>
  <c r="M28" i="92"/>
  <c r="L28" i="92"/>
  <c r="O27" i="92"/>
  <c r="N27" i="92"/>
  <c r="M27" i="92"/>
  <c r="L27" i="92"/>
  <c r="O26" i="92"/>
  <c r="N26" i="92"/>
  <c r="M26" i="92"/>
  <c r="L26" i="92"/>
  <c r="O25" i="92"/>
  <c r="N25" i="92"/>
  <c r="M25" i="92"/>
  <c r="L25" i="92"/>
  <c r="O24" i="92"/>
  <c r="N24" i="92"/>
  <c r="M24" i="92"/>
  <c r="L24" i="92"/>
  <c r="O23" i="92"/>
  <c r="N23" i="92"/>
  <c r="M23" i="92"/>
  <c r="L23" i="92"/>
  <c r="O22" i="92"/>
  <c r="N22" i="92"/>
  <c r="M22" i="92"/>
  <c r="L22" i="92"/>
  <c r="O21" i="92"/>
  <c r="N21" i="92"/>
  <c r="M21" i="92"/>
  <c r="L21" i="92"/>
  <c r="O20" i="92"/>
  <c r="N20" i="92"/>
  <c r="M20" i="92"/>
  <c r="L20" i="92"/>
  <c r="O19" i="92"/>
  <c r="N19" i="92"/>
  <c r="M19" i="92"/>
  <c r="L19" i="92"/>
  <c r="O18" i="92"/>
  <c r="N18" i="92"/>
  <c r="M18" i="92"/>
  <c r="L18" i="92"/>
  <c r="O17" i="92"/>
  <c r="N17" i="92"/>
  <c r="M17" i="92"/>
  <c r="L17" i="92"/>
  <c r="O16" i="92"/>
  <c r="N16" i="92"/>
  <c r="M16" i="92"/>
  <c r="L16" i="92"/>
  <c r="O15" i="92"/>
  <c r="N15" i="92"/>
  <c r="M15" i="92"/>
  <c r="L15" i="92"/>
  <c r="O14" i="92"/>
  <c r="N14" i="92"/>
  <c r="M14" i="92"/>
  <c r="L14" i="92"/>
  <c r="O13" i="92"/>
  <c r="N13" i="92"/>
  <c r="M13" i="92"/>
  <c r="L13" i="92"/>
  <c r="O12" i="92"/>
  <c r="N12" i="92"/>
  <c r="M12" i="92"/>
  <c r="L12" i="92"/>
  <c r="O11" i="92"/>
  <c r="N11" i="92"/>
  <c r="M11" i="92"/>
  <c r="L11" i="92"/>
  <c r="O10" i="92"/>
  <c r="N10" i="92"/>
  <c r="M10" i="92"/>
  <c r="L10" i="92"/>
  <c r="O9" i="92"/>
  <c r="M9" i="92"/>
  <c r="N9" i="92"/>
  <c r="L9" i="92"/>
  <c r="B3" i="92"/>
  <c r="O56" i="91"/>
  <c r="O53" i="91"/>
  <c r="N53" i="91"/>
  <c r="M53" i="91"/>
  <c r="L53" i="91"/>
  <c r="O52" i="91"/>
  <c r="N52" i="91"/>
  <c r="M52" i="91"/>
  <c r="L52" i="91"/>
  <c r="O51" i="91"/>
  <c r="N51" i="91"/>
  <c r="M51" i="91"/>
  <c r="L51" i="91"/>
  <c r="O50" i="91"/>
  <c r="N50" i="91"/>
  <c r="M50" i="91"/>
  <c r="L50" i="91"/>
  <c r="O49" i="91"/>
  <c r="N49" i="91"/>
  <c r="M49" i="91"/>
  <c r="L49" i="91"/>
  <c r="O48" i="91"/>
  <c r="N48" i="91"/>
  <c r="M48" i="91"/>
  <c r="L48" i="91"/>
  <c r="O47" i="91"/>
  <c r="N47" i="91"/>
  <c r="M47" i="91"/>
  <c r="L47" i="91"/>
  <c r="O46" i="91"/>
  <c r="N46" i="91"/>
  <c r="M46" i="91"/>
  <c r="L46" i="91"/>
  <c r="O45" i="91"/>
  <c r="N45" i="91"/>
  <c r="M45" i="91"/>
  <c r="L45" i="91"/>
  <c r="O44" i="91"/>
  <c r="N44" i="91"/>
  <c r="M44" i="91"/>
  <c r="L44" i="91"/>
  <c r="O43" i="91"/>
  <c r="N43" i="91"/>
  <c r="M43" i="91"/>
  <c r="L43" i="91"/>
  <c r="O42" i="91"/>
  <c r="N42" i="91"/>
  <c r="M42" i="91"/>
  <c r="L42" i="91"/>
  <c r="O41" i="91"/>
  <c r="N41" i="91"/>
  <c r="M41" i="91"/>
  <c r="L41" i="91"/>
  <c r="O40" i="91"/>
  <c r="N40" i="91"/>
  <c r="M40" i="91"/>
  <c r="L40" i="91"/>
  <c r="O39" i="91"/>
  <c r="N39" i="91"/>
  <c r="M39" i="91"/>
  <c r="L39" i="91"/>
  <c r="O38" i="91"/>
  <c r="N38" i="91"/>
  <c r="M38" i="91"/>
  <c r="L38" i="91"/>
  <c r="O37" i="91"/>
  <c r="N37" i="91"/>
  <c r="M37" i="91"/>
  <c r="L37" i="91"/>
  <c r="O36" i="91"/>
  <c r="N36" i="91"/>
  <c r="M36" i="91"/>
  <c r="L36" i="91"/>
  <c r="O35" i="91"/>
  <c r="N35" i="91"/>
  <c r="M35" i="91"/>
  <c r="L35" i="91"/>
  <c r="O34" i="91"/>
  <c r="N34" i="91"/>
  <c r="M34" i="91"/>
  <c r="L34" i="91"/>
  <c r="O33" i="91"/>
  <c r="N33" i="91"/>
  <c r="M33" i="91"/>
  <c r="L33" i="91"/>
  <c r="O32" i="91"/>
  <c r="N32" i="91"/>
  <c r="M32" i="91"/>
  <c r="L32" i="91"/>
  <c r="O31" i="91"/>
  <c r="N31" i="91"/>
  <c r="M31" i="91"/>
  <c r="L31" i="91"/>
  <c r="O30" i="91"/>
  <c r="N30" i="91"/>
  <c r="M30" i="91"/>
  <c r="L30" i="91"/>
  <c r="O29" i="91"/>
  <c r="N29" i="91"/>
  <c r="M29" i="91"/>
  <c r="L29" i="91"/>
  <c r="O28" i="91"/>
  <c r="N28" i="91"/>
  <c r="M28" i="91"/>
  <c r="L28" i="91"/>
  <c r="O27" i="91"/>
  <c r="N27" i="91"/>
  <c r="M27" i="91"/>
  <c r="L27" i="91"/>
  <c r="O26" i="91"/>
  <c r="N26" i="91"/>
  <c r="M26" i="91"/>
  <c r="L26" i="91"/>
  <c r="O25" i="91"/>
  <c r="N25" i="91"/>
  <c r="M25" i="91"/>
  <c r="L25" i="91"/>
  <c r="O24" i="91"/>
  <c r="N24" i="91"/>
  <c r="M24" i="91"/>
  <c r="L24" i="91"/>
  <c r="O23" i="91"/>
  <c r="N23" i="91"/>
  <c r="M23" i="91"/>
  <c r="L23" i="91"/>
  <c r="O22" i="91"/>
  <c r="N22" i="91"/>
  <c r="M22" i="91"/>
  <c r="L22" i="91"/>
  <c r="O21" i="91"/>
  <c r="N21" i="91"/>
  <c r="M21" i="91"/>
  <c r="L21" i="91"/>
  <c r="O20" i="91"/>
  <c r="N20" i="91"/>
  <c r="M20" i="91"/>
  <c r="L20" i="91"/>
  <c r="O19" i="91"/>
  <c r="N19" i="91"/>
  <c r="M19" i="91"/>
  <c r="L19" i="91"/>
  <c r="O18" i="91"/>
  <c r="N18" i="91"/>
  <c r="M18" i="91"/>
  <c r="L18" i="91"/>
  <c r="O17" i="91"/>
  <c r="N17" i="91"/>
  <c r="M17" i="91"/>
  <c r="L17" i="91"/>
  <c r="O16" i="91"/>
  <c r="N16" i="91"/>
  <c r="M16" i="91"/>
  <c r="L16" i="91"/>
  <c r="O15" i="91"/>
  <c r="N15" i="91"/>
  <c r="M15" i="91"/>
  <c r="O12" i="91"/>
  <c r="N12" i="91"/>
  <c r="M12" i="91"/>
  <c r="L12" i="91"/>
  <c r="O11" i="91"/>
  <c r="N11" i="91"/>
  <c r="M11" i="91"/>
  <c r="L11" i="91"/>
  <c r="O10" i="91"/>
  <c r="N10" i="91"/>
  <c r="M10" i="91"/>
  <c r="L10" i="91"/>
  <c r="M9" i="91"/>
  <c r="O9" i="91"/>
  <c r="N9" i="91"/>
  <c r="L9" i="91"/>
  <c r="B3" i="91"/>
  <c r="L10" i="90"/>
  <c r="M10" i="90"/>
  <c r="N10" i="90"/>
  <c r="O10" i="90"/>
  <c r="L11" i="90"/>
  <c r="M11" i="90"/>
  <c r="N11" i="90"/>
  <c r="O11" i="90"/>
  <c r="L12" i="90"/>
  <c r="M12" i="90"/>
  <c r="N12" i="90"/>
  <c r="O12" i="90"/>
  <c r="L13" i="90"/>
  <c r="M13" i="90"/>
  <c r="N13" i="90"/>
  <c r="O13" i="90"/>
  <c r="L14" i="90"/>
  <c r="M14" i="90"/>
  <c r="N14" i="90"/>
  <c r="O14" i="90"/>
  <c r="L15" i="90"/>
  <c r="M15" i="90"/>
  <c r="N15" i="90"/>
  <c r="O15" i="90"/>
  <c r="L16" i="90"/>
  <c r="M16" i="90"/>
  <c r="N16" i="90"/>
  <c r="O16" i="90"/>
  <c r="L17" i="90"/>
  <c r="M17" i="90"/>
  <c r="N17" i="90"/>
  <c r="O17" i="90"/>
  <c r="L18" i="90"/>
  <c r="M18" i="90"/>
  <c r="N18" i="90"/>
  <c r="O18" i="90"/>
  <c r="L19" i="90"/>
  <c r="M19" i="90"/>
  <c r="N19" i="90"/>
  <c r="O19" i="90"/>
  <c r="L20" i="90"/>
  <c r="M20" i="90"/>
  <c r="N20" i="90"/>
  <c r="O20" i="90"/>
  <c r="L21" i="90"/>
  <c r="M21" i="90"/>
  <c r="N21" i="90"/>
  <c r="O21" i="90"/>
  <c r="L22" i="90"/>
  <c r="M22" i="90"/>
  <c r="N22" i="90"/>
  <c r="O22" i="90"/>
  <c r="L23" i="90"/>
  <c r="M23" i="90"/>
  <c r="N23" i="90"/>
  <c r="O23" i="90"/>
  <c r="L24" i="90"/>
  <c r="M24" i="90"/>
  <c r="N24" i="90"/>
  <c r="O24" i="90"/>
  <c r="L25" i="90"/>
  <c r="M25" i="90"/>
  <c r="N25" i="90"/>
  <c r="O25" i="90"/>
  <c r="L26" i="90"/>
  <c r="M26" i="90"/>
  <c r="N26" i="90"/>
  <c r="O26" i="90"/>
  <c r="L27" i="90"/>
  <c r="M27" i="90"/>
  <c r="N27" i="90"/>
  <c r="O27" i="90"/>
  <c r="L28" i="90"/>
  <c r="M28" i="90"/>
  <c r="N28" i="90"/>
  <c r="O28" i="90"/>
  <c r="L29" i="90"/>
  <c r="M29" i="90"/>
  <c r="N29" i="90"/>
  <c r="O29" i="90"/>
  <c r="L30" i="90"/>
  <c r="M30" i="90"/>
  <c r="N30" i="90"/>
  <c r="O30" i="90"/>
  <c r="L31" i="90"/>
  <c r="M31" i="90"/>
  <c r="N31" i="90"/>
  <c r="O31" i="90"/>
  <c r="L32" i="90"/>
  <c r="M32" i="90"/>
  <c r="N32" i="90"/>
  <c r="O32" i="90"/>
  <c r="L33" i="90"/>
  <c r="M33" i="90"/>
  <c r="N33" i="90"/>
  <c r="O33" i="90"/>
  <c r="L34" i="90"/>
  <c r="M34" i="90"/>
  <c r="N34" i="90"/>
  <c r="O34" i="90"/>
  <c r="L35" i="90"/>
  <c r="M35" i="90"/>
  <c r="N35" i="90"/>
  <c r="O35" i="90"/>
  <c r="L36" i="90"/>
  <c r="M36" i="90"/>
  <c r="N36" i="90"/>
  <c r="O36" i="90"/>
  <c r="L37" i="90"/>
  <c r="M37" i="90"/>
  <c r="N37" i="90"/>
  <c r="O37" i="90"/>
  <c r="L38" i="90"/>
  <c r="M38" i="90"/>
  <c r="N38" i="90"/>
  <c r="O38" i="90"/>
  <c r="L9" i="90"/>
  <c r="M9" i="90"/>
  <c r="N9" i="90"/>
  <c r="O9" i="90"/>
  <c r="P5" i="22"/>
  <c r="B13" i="127" s="1"/>
  <c r="J13" i="127" s="1"/>
  <c r="O54" i="107" l="1"/>
  <c r="O55" i="107" s="1"/>
  <c r="O17" i="145"/>
  <c r="L17" i="146"/>
  <c r="G29" i="146" s="1"/>
  <c r="L28" i="146"/>
  <c r="M28" i="147"/>
  <c r="O22" i="149"/>
  <c r="L17" i="150"/>
  <c r="N54" i="100"/>
  <c r="N55" i="100" s="1"/>
  <c r="N58" i="100" s="1"/>
  <c r="L22" i="145"/>
  <c r="M28" i="146"/>
  <c r="M30" i="146" s="1"/>
  <c r="M33" i="146" s="1"/>
  <c r="N28" i="147"/>
  <c r="M17" i="150"/>
  <c r="M28" i="150"/>
  <c r="L22" i="153"/>
  <c r="O54" i="100"/>
  <c r="O55" i="100" s="1"/>
  <c r="M22" i="145"/>
  <c r="N17" i="146"/>
  <c r="O28" i="147"/>
  <c r="N17" i="150"/>
  <c r="N28" i="150"/>
  <c r="O17" i="156"/>
  <c r="N22" i="157"/>
  <c r="O22" i="145"/>
  <c r="L28" i="150"/>
  <c r="N28" i="152"/>
  <c r="O28" i="153"/>
  <c r="M17" i="146"/>
  <c r="O22" i="146"/>
  <c r="L28" i="147"/>
  <c r="N28" i="149"/>
  <c r="O28" i="150"/>
  <c r="N28" i="153"/>
  <c r="I29" i="153" s="1"/>
  <c r="N29" i="153" s="1"/>
  <c r="N30" i="153" s="1"/>
  <c r="N33" i="153" s="1"/>
  <c r="L28" i="156"/>
  <c r="M186" i="96"/>
  <c r="M187" i="96" s="1"/>
  <c r="M190" i="96" s="1"/>
  <c r="L186" i="96"/>
  <c r="L187" i="96" s="1"/>
  <c r="M28" i="149"/>
  <c r="L54" i="102"/>
  <c r="L55" i="102" s="1"/>
  <c r="M28" i="153"/>
  <c r="N28" i="156"/>
  <c r="O186" i="96"/>
  <c r="O187" i="96" s="1"/>
  <c r="N22" i="147"/>
  <c r="O28" i="148"/>
  <c r="L28" i="149"/>
  <c r="O28" i="156"/>
  <c r="N54" i="92"/>
  <c r="N55" i="92" s="1"/>
  <c r="N58" i="92" s="1"/>
  <c r="N54" i="99"/>
  <c r="N55" i="99" s="1"/>
  <c r="N58" i="99" s="1"/>
  <c r="K10" i="22" s="1"/>
  <c r="O54" i="102"/>
  <c r="O55" i="102" s="1"/>
  <c r="O17" i="147"/>
  <c r="O22" i="147"/>
  <c r="L17" i="148"/>
  <c r="L28" i="148"/>
  <c r="N22" i="150"/>
  <c r="N17" i="151"/>
  <c r="N22" i="151"/>
  <c r="O28" i="152"/>
  <c r="N22" i="154"/>
  <c r="M22" i="157"/>
  <c r="M28" i="157"/>
  <c r="O17" i="149"/>
  <c r="L28" i="154"/>
  <c r="N17" i="156"/>
  <c r="N22" i="156"/>
  <c r="L54" i="91"/>
  <c r="L55" i="91" s="1"/>
  <c r="L58" i="91" s="1"/>
  <c r="L28" i="153"/>
  <c r="L17" i="154"/>
  <c r="N54" i="102"/>
  <c r="N55" i="102" s="1"/>
  <c r="N58" i="102" s="1"/>
  <c r="L22" i="146"/>
  <c r="M17" i="147"/>
  <c r="M22" i="147"/>
  <c r="N28" i="148"/>
  <c r="I29" i="148" s="1"/>
  <c r="N29" i="148" s="1"/>
  <c r="L22" i="150"/>
  <c r="L17" i="151"/>
  <c r="L22" i="151"/>
  <c r="M17" i="154"/>
  <c r="L22" i="154"/>
  <c r="G29" i="154" s="1"/>
  <c r="L54" i="92"/>
  <c r="L55" i="92" s="1"/>
  <c r="M54" i="99"/>
  <c r="M55" i="99" s="1"/>
  <c r="M58" i="99" s="1"/>
  <c r="J10" i="22" s="1"/>
  <c r="M54" i="102"/>
  <c r="M55" i="102" s="1"/>
  <c r="M58" i="102" s="1"/>
  <c r="M22" i="146"/>
  <c r="N17" i="147"/>
  <c r="O22" i="153"/>
  <c r="M54" i="92"/>
  <c r="M55" i="92" s="1"/>
  <c r="M58" i="92" s="1"/>
  <c r="L186" i="97"/>
  <c r="L187" i="97" s="1"/>
  <c r="L190" i="97" s="1"/>
  <c r="L54" i="99"/>
  <c r="L55" i="99" s="1"/>
  <c r="L58" i="99" s="1"/>
  <c r="N28" i="145"/>
  <c r="L22" i="147"/>
  <c r="M17" i="148"/>
  <c r="M28" i="148"/>
  <c r="O22" i="150"/>
  <c r="O17" i="151"/>
  <c r="L17" i="152"/>
  <c r="L28" i="152"/>
  <c r="O22" i="154"/>
  <c r="L17" i="155"/>
  <c r="G29" i="155" s="1"/>
  <c r="L28" i="155"/>
  <c r="O17" i="150"/>
  <c r="O54" i="91"/>
  <c r="O55" i="91" s="1"/>
  <c r="G6" i="22" s="1"/>
  <c r="N186" i="96"/>
  <c r="N187" i="96" s="1"/>
  <c r="N190" i="96" s="1"/>
  <c r="O28" i="149"/>
  <c r="O17" i="157"/>
  <c r="M22" i="150"/>
  <c r="M17" i="151"/>
  <c r="M22" i="151"/>
  <c r="N17" i="154"/>
  <c r="I29" i="154" s="1"/>
  <c r="N29" i="154" s="1"/>
  <c r="N30" i="154" s="1"/>
  <c r="N33" i="154" s="1"/>
  <c r="M22" i="154"/>
  <c r="O22" i="156"/>
  <c r="L22" i="157"/>
  <c r="G29" i="157" s="1"/>
  <c r="O54" i="92"/>
  <c r="O55" i="92" s="1"/>
  <c r="L186" i="95"/>
  <c r="L187" i="95" s="1"/>
  <c r="M186" i="97"/>
  <c r="M187" i="97" s="1"/>
  <c r="M190" i="97" s="1"/>
  <c r="O54" i="99"/>
  <c r="O55" i="99" s="1"/>
  <c r="G10" i="22" s="1"/>
  <c r="O28" i="145"/>
  <c r="N17" i="148"/>
  <c r="N22" i="148"/>
  <c r="L28" i="151"/>
  <c r="M17" i="152"/>
  <c r="M30" i="152" s="1"/>
  <c r="M33" i="152" s="1"/>
  <c r="M22" i="152"/>
  <c r="M17" i="155"/>
  <c r="M28" i="155"/>
  <c r="O28" i="157"/>
  <c r="O17" i="153"/>
  <c r="O17" i="146"/>
  <c r="L17" i="147"/>
  <c r="G29" i="147" s="1"/>
  <c r="O22" i="157"/>
  <c r="M186" i="95"/>
  <c r="M187" i="95" s="1"/>
  <c r="M190" i="95" s="1"/>
  <c r="J8" i="22" s="1"/>
  <c r="N186" i="97"/>
  <c r="N187" i="97" s="1"/>
  <c r="N190" i="97" s="1"/>
  <c r="O17" i="148"/>
  <c r="L17" i="149"/>
  <c r="M28" i="151"/>
  <c r="N186" i="95"/>
  <c r="N187" i="95" s="1"/>
  <c r="N190" i="95" s="1"/>
  <c r="K8" i="22" s="1"/>
  <c r="O186" i="97"/>
  <c r="O187" i="97" s="1"/>
  <c r="L54" i="100"/>
  <c r="L55" i="100" s="1"/>
  <c r="M17" i="145"/>
  <c r="M28" i="145"/>
  <c r="N28" i="146"/>
  <c r="L22" i="148"/>
  <c r="M17" i="149"/>
  <c r="M22" i="149"/>
  <c r="N28" i="151"/>
  <c r="I29" i="151" s="1"/>
  <c r="N29" i="151" s="1"/>
  <c r="N30" i="151" s="1"/>
  <c r="N33" i="151" s="1"/>
  <c r="O17" i="152"/>
  <c r="O22" i="152"/>
  <c r="L17" i="153"/>
  <c r="G29" i="153" s="1"/>
  <c r="N28" i="154"/>
  <c r="O17" i="155"/>
  <c r="O28" i="155"/>
  <c r="L17" i="156"/>
  <c r="L22" i="156"/>
  <c r="N22" i="146"/>
  <c r="I29" i="146" s="1"/>
  <c r="N29" i="146" s="1"/>
  <c r="N30" i="146" s="1"/>
  <c r="N33" i="146" s="1"/>
  <c r="L17" i="145"/>
  <c r="L28" i="145"/>
  <c r="O22" i="148"/>
  <c r="L22" i="149"/>
  <c r="N17" i="152"/>
  <c r="N22" i="152"/>
  <c r="M28" i="154"/>
  <c r="N17" i="155"/>
  <c r="I29" i="155" s="1"/>
  <c r="N29" i="155" s="1"/>
  <c r="N30" i="155" s="1"/>
  <c r="N33" i="155" s="1"/>
  <c r="N28" i="155"/>
  <c r="O186" i="95"/>
  <c r="O187" i="95" s="1"/>
  <c r="G8" i="22" s="1"/>
  <c r="M54" i="100"/>
  <c r="M55" i="100" s="1"/>
  <c r="M58" i="100" s="1"/>
  <c r="N17" i="145"/>
  <c r="N22" i="145"/>
  <c r="O28" i="146"/>
  <c r="M22" i="148"/>
  <c r="N17" i="149"/>
  <c r="N22" i="149"/>
  <c r="O22" i="151"/>
  <c r="O28" i="151"/>
  <c r="L22" i="152"/>
  <c r="M17" i="153"/>
  <c r="M22" i="153"/>
  <c r="O28" i="154"/>
  <c r="L22" i="155"/>
  <c r="M17" i="156"/>
  <c r="M30" i="156" s="1"/>
  <c r="M33" i="156" s="1"/>
  <c r="M22" i="156"/>
  <c r="N28" i="157"/>
  <c r="M30" i="153"/>
  <c r="M33" i="153" s="1"/>
  <c r="I29" i="156"/>
  <c r="N29" i="156" s="1"/>
  <c r="N30" i="156" s="1"/>
  <c r="N33" i="156" s="1"/>
  <c r="I29" i="149"/>
  <c r="N29" i="149" s="1"/>
  <c r="N30" i="149"/>
  <c r="N33" i="149" s="1"/>
  <c r="I29" i="150"/>
  <c r="N29" i="150" s="1"/>
  <c r="N30" i="150" s="1"/>
  <c r="N33" i="150" s="1"/>
  <c r="L58" i="102"/>
  <c r="I29" i="145"/>
  <c r="N29" i="145" s="1"/>
  <c r="N30" i="145" s="1"/>
  <c r="N33" i="145" s="1"/>
  <c r="G29" i="145"/>
  <c r="O57" i="100"/>
  <c r="O54" i="98"/>
  <c r="O55" i="98" s="1"/>
  <c r="N54" i="98"/>
  <c r="N55" i="98" s="1"/>
  <c r="N58" i="98" s="1"/>
  <c r="K9" i="22" s="1"/>
  <c r="L54" i="98"/>
  <c r="L55" i="98" s="1"/>
  <c r="M54" i="98"/>
  <c r="M55" i="98" s="1"/>
  <c r="M58" i="98" s="1"/>
  <c r="J9" i="22" s="1"/>
  <c r="J7" i="22"/>
  <c r="K7" i="22"/>
  <c r="M54" i="107"/>
  <c r="M55" i="107" s="1"/>
  <c r="M58" i="107" s="1"/>
  <c r="L54" i="107"/>
  <c r="L55" i="107" s="1"/>
  <c r="O57" i="107"/>
  <c r="N54" i="107"/>
  <c r="N55" i="107" s="1"/>
  <c r="N58" i="107" s="1"/>
  <c r="M54" i="91"/>
  <c r="M55" i="91" s="1"/>
  <c r="M58" i="91" s="1"/>
  <c r="J6" i="22" s="1"/>
  <c r="N54" i="91"/>
  <c r="N55" i="91" s="1"/>
  <c r="N58" i="91" s="1"/>
  <c r="K6" i="22" s="1"/>
  <c r="I10" i="22" l="1"/>
  <c r="M30" i="154"/>
  <c r="M33" i="154" s="1"/>
  <c r="G29" i="149"/>
  <c r="G29" i="152"/>
  <c r="M30" i="148"/>
  <c r="M33" i="148" s="1"/>
  <c r="G29" i="151"/>
  <c r="O189" i="96"/>
  <c r="M30" i="151"/>
  <c r="M33" i="151" s="1"/>
  <c r="L190" i="96"/>
  <c r="I29" i="152"/>
  <c r="N29" i="152" s="1"/>
  <c r="N30" i="152" s="1"/>
  <c r="N33" i="152" s="1"/>
  <c r="M30" i="157"/>
  <c r="M33" i="157" s="1"/>
  <c r="I29" i="147"/>
  <c r="N29" i="147" s="1"/>
  <c r="N30" i="147" s="1"/>
  <c r="N33" i="147" s="1"/>
  <c r="O189" i="97"/>
  <c r="N30" i="148"/>
  <c r="N33" i="148" s="1"/>
  <c r="M30" i="150"/>
  <c r="M33" i="150" s="1"/>
  <c r="L58" i="100"/>
  <c r="G29" i="156"/>
  <c r="G29" i="148"/>
  <c r="G29" i="150"/>
  <c r="L58" i="92"/>
  <c r="O57" i="92"/>
  <c r="O58" i="92" s="1"/>
  <c r="O57" i="99"/>
  <c r="H10" i="22" s="1"/>
  <c r="M30" i="145"/>
  <c r="M33" i="145" s="1"/>
  <c r="O57" i="91"/>
  <c r="H6" i="22" s="1"/>
  <c r="I6" i="22"/>
  <c r="O189" i="95"/>
  <c r="O190" i="95" s="1"/>
  <c r="M30" i="147"/>
  <c r="M33" i="147" s="1"/>
  <c r="M30" i="155"/>
  <c r="M33" i="155" s="1"/>
  <c r="I29" i="157"/>
  <c r="N29" i="157" s="1"/>
  <c r="N30" i="157" s="1"/>
  <c r="N33" i="157" s="1"/>
  <c r="L190" i="95"/>
  <c r="I8" i="22"/>
  <c r="M30" i="149"/>
  <c r="M33" i="149" s="1"/>
  <c r="O57" i="102"/>
  <c r="O58" i="102" s="1"/>
  <c r="L58" i="98"/>
  <c r="I9" i="22"/>
  <c r="O57" i="98"/>
  <c r="O58" i="98" s="1"/>
  <c r="L9" i="22" s="1"/>
  <c r="G9" i="22"/>
  <c r="L7" i="22"/>
  <c r="G7" i="22"/>
  <c r="I7" i="22"/>
  <c r="L29" i="157"/>
  <c r="L30" i="157" s="1"/>
  <c r="J29" i="157"/>
  <c r="O29" i="157" s="1"/>
  <c r="O30" i="157" s="1"/>
  <c r="L29" i="156"/>
  <c r="L30" i="156" s="1"/>
  <c r="J29" i="156"/>
  <c r="O29" i="156" s="1"/>
  <c r="O30" i="156" s="1"/>
  <c r="L29" i="153"/>
  <c r="L30" i="153" s="1"/>
  <c r="J29" i="153"/>
  <c r="O29" i="153" s="1"/>
  <c r="O30" i="153" s="1"/>
  <c r="L29" i="155"/>
  <c r="L30" i="155" s="1"/>
  <c r="J29" i="155"/>
  <c r="O29" i="155" s="1"/>
  <c r="O30" i="155" s="1"/>
  <c r="J29" i="154"/>
  <c r="O29" i="154" s="1"/>
  <c r="O30" i="154" s="1"/>
  <c r="L29" i="154"/>
  <c r="L30" i="154" s="1"/>
  <c r="J29" i="151"/>
  <c r="O29" i="151" s="1"/>
  <c r="O30" i="151" s="1"/>
  <c r="L29" i="151"/>
  <c r="L30" i="151" s="1"/>
  <c r="J29" i="149"/>
  <c r="O29" i="149" s="1"/>
  <c r="O30" i="149" s="1"/>
  <c r="L29" i="149"/>
  <c r="L30" i="149" s="1"/>
  <c r="L29" i="152"/>
  <c r="L30" i="152" s="1"/>
  <c r="J29" i="152"/>
  <c r="O29" i="152" s="1"/>
  <c r="O30" i="152" s="1"/>
  <c r="L29" i="150"/>
  <c r="L30" i="150" s="1"/>
  <c r="J29" i="150"/>
  <c r="O29" i="150" s="1"/>
  <c r="O30" i="150" s="1"/>
  <c r="L29" i="148"/>
  <c r="L30" i="148" s="1"/>
  <c r="J29" i="148"/>
  <c r="O29" i="148" s="1"/>
  <c r="O30" i="148" s="1"/>
  <c r="L29" i="147"/>
  <c r="L30" i="147" s="1"/>
  <c r="J29" i="147"/>
  <c r="O29" i="147" s="1"/>
  <c r="O30" i="147" s="1"/>
  <c r="L29" i="146"/>
  <c r="L30" i="146" s="1"/>
  <c r="J29" i="146"/>
  <c r="O29" i="146" s="1"/>
  <c r="O30" i="146" s="1"/>
  <c r="O58" i="100"/>
  <c r="O190" i="96"/>
  <c r="O190" i="97"/>
  <c r="L29" i="145"/>
  <c r="L30" i="145" s="1"/>
  <c r="J29" i="145"/>
  <c r="O29" i="145" s="1"/>
  <c r="O30" i="145" s="1"/>
  <c r="O58" i="107"/>
  <c r="O59" i="107" s="1"/>
  <c r="L58" i="107"/>
  <c r="O58" i="99" l="1"/>
  <c r="L10" i="22" s="1"/>
  <c r="O58" i="91"/>
  <c r="L6" i="22" s="1"/>
  <c r="H8" i="22"/>
  <c r="H7" i="22"/>
  <c r="L33" i="152"/>
  <c r="L33" i="154"/>
  <c r="L33" i="147"/>
  <c r="L33" i="150"/>
  <c r="L33" i="145"/>
  <c r="L33" i="156"/>
  <c r="L33" i="149"/>
  <c r="L33" i="157"/>
  <c r="L33" i="151"/>
  <c r="L33" i="146"/>
  <c r="L33" i="155"/>
  <c r="L33" i="153"/>
  <c r="O59" i="99"/>
  <c r="L33" i="148"/>
  <c r="H9" i="22"/>
  <c r="O32" i="155"/>
  <c r="O32" i="156"/>
  <c r="O32" i="153"/>
  <c r="O32" i="157"/>
  <c r="O59" i="98"/>
  <c r="O32" i="154"/>
  <c r="O32" i="150"/>
  <c r="O32" i="152"/>
  <c r="O32" i="149"/>
  <c r="O32" i="151"/>
  <c r="O32" i="148"/>
  <c r="O32" i="147"/>
  <c r="O32" i="146"/>
  <c r="O191" i="97"/>
  <c r="O32" i="145"/>
  <c r="O191" i="96"/>
  <c r="O191" i="95"/>
  <c r="L8" i="22"/>
  <c r="O59" i="102"/>
  <c r="O59" i="92"/>
  <c r="O59" i="100"/>
  <c r="O59" i="91" l="1"/>
  <c r="O33" i="154"/>
  <c r="O34" i="154" s="1"/>
  <c r="O33" i="157"/>
  <c r="O33" i="155"/>
  <c r="O33" i="145"/>
  <c r="O33" i="151"/>
  <c r="O34" i="157"/>
  <c r="O33" i="149"/>
  <c r="O33" i="153"/>
  <c r="O33" i="146"/>
  <c r="O34" i="155"/>
  <c r="O33" i="147"/>
  <c r="O33" i="152"/>
  <c r="O33" i="156"/>
  <c r="O33" i="148"/>
  <c r="O33" i="150"/>
  <c r="F5" i="22"/>
  <c r="E13" i="127" s="1"/>
  <c r="M13" i="127" s="1"/>
  <c r="D9" i="129" s="1"/>
  <c r="E5" i="22"/>
  <c r="D13" i="127" s="1"/>
  <c r="L13" i="127" s="1"/>
  <c r="C9" i="129" s="1"/>
  <c r="D5" i="22"/>
  <c r="C13" i="127" s="1"/>
  <c r="K13" i="127" s="1"/>
  <c r="B9" i="129" s="1"/>
  <c r="C9" i="10"/>
  <c r="D9" i="10"/>
  <c r="E9" i="10"/>
  <c r="F9" i="10"/>
  <c r="G9" i="10"/>
  <c r="H9" i="10"/>
  <c r="I9" i="10"/>
  <c r="J9" i="10"/>
  <c r="B9" i="10"/>
  <c r="F53" i="127" l="1"/>
  <c r="N53" i="127" s="1"/>
  <c r="G54" i="127"/>
  <c r="O54" i="127" s="1"/>
  <c r="F54" i="127"/>
  <c r="N54" i="127" s="1"/>
  <c r="O34" i="148"/>
  <c r="O34" i="152"/>
  <c r="O34" i="146"/>
  <c r="O34" i="149"/>
  <c r="O34" i="151"/>
  <c r="G56" i="127"/>
  <c r="O56" i="127" s="1"/>
  <c r="F56" i="127"/>
  <c r="N56" i="127" s="1"/>
  <c r="O34" i="150"/>
  <c r="O34" i="156"/>
  <c r="O34" i="147"/>
  <c r="O34" i="153"/>
  <c r="O34" i="145"/>
  <c r="A4" i="125"/>
  <c r="C9" i="132"/>
  <c r="K1" i="127" s="1"/>
  <c r="D9" i="132"/>
  <c r="L1" i="127" s="1"/>
  <c r="E9" i="132"/>
  <c r="M1" i="127" s="1"/>
  <c r="F9" i="132"/>
  <c r="N1" i="127" s="1"/>
  <c r="G9" i="132"/>
  <c r="O1" i="127" s="1"/>
  <c r="H9" i="132"/>
  <c r="P1" i="127" s="1"/>
  <c r="A51" i="127"/>
  <c r="A42" i="127"/>
  <c r="A43" i="127"/>
  <c r="A44" i="127"/>
  <c r="A45" i="127"/>
  <c r="A46" i="127"/>
  <c r="A47" i="127"/>
  <c r="A48" i="127"/>
  <c r="A49" i="127"/>
  <c r="A50" i="127"/>
  <c r="O18" i="138"/>
  <c r="O11" i="142"/>
  <c r="B51" i="127"/>
  <c r="B50" i="127"/>
  <c r="B49" i="127"/>
  <c r="B48" i="127"/>
  <c r="B47" i="127"/>
  <c r="B46" i="127"/>
  <c r="B45" i="127"/>
  <c r="B44" i="127"/>
  <c r="B43" i="127"/>
  <c r="B42" i="127"/>
  <c r="E51" i="127"/>
  <c r="E50" i="127"/>
  <c r="E49" i="127"/>
  <c r="E48" i="127"/>
  <c r="E47" i="127"/>
  <c r="E46" i="127"/>
  <c r="E45" i="127"/>
  <c r="E44" i="127"/>
  <c r="E43" i="127"/>
  <c r="E42" i="127"/>
  <c r="D51" i="127"/>
  <c r="D50" i="127"/>
  <c r="D49" i="127"/>
  <c r="D48" i="127"/>
  <c r="D47" i="127"/>
  <c r="D46" i="127"/>
  <c r="D45" i="127"/>
  <c r="D44" i="127"/>
  <c r="D43" i="127"/>
  <c r="D42" i="127"/>
  <c r="C51" i="127"/>
  <c r="C50" i="127"/>
  <c r="C49" i="127"/>
  <c r="C48" i="127"/>
  <c r="C47" i="127"/>
  <c r="C46" i="127"/>
  <c r="C45" i="127"/>
  <c r="C44" i="127"/>
  <c r="C43" i="127"/>
  <c r="C42" i="127"/>
  <c r="O31" i="144"/>
  <c r="M29" i="144"/>
  <c r="O27" i="144"/>
  <c r="N27" i="144"/>
  <c r="M27" i="144"/>
  <c r="L27" i="144"/>
  <c r="O26" i="144"/>
  <c r="N26" i="144"/>
  <c r="M26" i="144"/>
  <c r="L26" i="144"/>
  <c r="O25" i="144"/>
  <c r="N25" i="144"/>
  <c r="M25" i="144"/>
  <c r="L25" i="144"/>
  <c r="L28" i="144" s="1"/>
  <c r="O24" i="144"/>
  <c r="N24" i="144"/>
  <c r="M24" i="144"/>
  <c r="L24" i="144"/>
  <c r="O23" i="144"/>
  <c r="N23" i="144"/>
  <c r="M23" i="144"/>
  <c r="L23" i="144"/>
  <c r="O21" i="144"/>
  <c r="N21" i="144"/>
  <c r="M21" i="144"/>
  <c r="L21" i="144"/>
  <c r="O20" i="144"/>
  <c r="N20" i="144"/>
  <c r="M20" i="144"/>
  <c r="L20" i="144"/>
  <c r="O19" i="144"/>
  <c r="N19" i="144"/>
  <c r="M19" i="144"/>
  <c r="L19" i="144"/>
  <c r="O18" i="144"/>
  <c r="N18" i="144"/>
  <c r="M18" i="144"/>
  <c r="L18" i="144"/>
  <c r="O16" i="144"/>
  <c r="N16" i="144"/>
  <c r="M16" i="144"/>
  <c r="L16" i="144"/>
  <c r="O15" i="144"/>
  <c r="N15" i="144"/>
  <c r="M15" i="144"/>
  <c r="L15" i="144"/>
  <c r="O14" i="144"/>
  <c r="N14" i="144"/>
  <c r="M14" i="144"/>
  <c r="L14" i="144"/>
  <c r="O13" i="144"/>
  <c r="N13" i="144"/>
  <c r="M13" i="144"/>
  <c r="L13" i="144"/>
  <c r="O12" i="144"/>
  <c r="N12" i="144"/>
  <c r="M12" i="144"/>
  <c r="L12" i="144"/>
  <c r="O11" i="144"/>
  <c r="N11" i="144"/>
  <c r="M11" i="144"/>
  <c r="L11" i="144"/>
  <c r="L17" i="144" s="1"/>
  <c r="B3" i="144"/>
  <c r="O31" i="143"/>
  <c r="M29" i="143"/>
  <c r="O27" i="143"/>
  <c r="N27" i="143"/>
  <c r="M27" i="143"/>
  <c r="L27" i="143"/>
  <c r="O26" i="143"/>
  <c r="N26" i="143"/>
  <c r="M26" i="143"/>
  <c r="L26" i="143"/>
  <c r="O25" i="143"/>
  <c r="N25" i="143"/>
  <c r="M25" i="143"/>
  <c r="L25" i="143"/>
  <c r="O24" i="143"/>
  <c r="N24" i="143"/>
  <c r="M24" i="143"/>
  <c r="L24" i="143"/>
  <c r="O23" i="143"/>
  <c r="N23" i="143"/>
  <c r="M23" i="143"/>
  <c r="L23" i="143"/>
  <c r="O21" i="143"/>
  <c r="N21" i="143"/>
  <c r="M21" i="143"/>
  <c r="L21" i="143"/>
  <c r="O20" i="143"/>
  <c r="N20" i="143"/>
  <c r="M20" i="143"/>
  <c r="L20" i="143"/>
  <c r="O19" i="143"/>
  <c r="N19" i="143"/>
  <c r="M19" i="143"/>
  <c r="L19" i="143"/>
  <c r="O18" i="143"/>
  <c r="N18" i="143"/>
  <c r="M18" i="143"/>
  <c r="L18" i="143"/>
  <c r="O16" i="143"/>
  <c r="N16" i="143"/>
  <c r="M16" i="143"/>
  <c r="L16" i="143"/>
  <c r="O15" i="143"/>
  <c r="N15" i="143"/>
  <c r="M15" i="143"/>
  <c r="L15" i="143"/>
  <c r="O14" i="143"/>
  <c r="N14" i="143"/>
  <c r="M14" i="143"/>
  <c r="L14" i="143"/>
  <c r="O13" i="143"/>
  <c r="N13" i="143"/>
  <c r="M13" i="143"/>
  <c r="L13" i="143"/>
  <c r="O12" i="143"/>
  <c r="N12" i="143"/>
  <c r="M12" i="143"/>
  <c r="L12" i="143"/>
  <c r="O11" i="143"/>
  <c r="N11" i="143"/>
  <c r="M11" i="143"/>
  <c r="L11" i="143"/>
  <c r="B3" i="143"/>
  <c r="O31" i="142"/>
  <c r="M29" i="142"/>
  <c r="O27" i="142"/>
  <c r="N27" i="142"/>
  <c r="M27" i="142"/>
  <c r="L27" i="142"/>
  <c r="O26" i="142"/>
  <c r="N26" i="142"/>
  <c r="M26" i="142"/>
  <c r="L26" i="142"/>
  <c r="O25" i="142"/>
  <c r="N25" i="142"/>
  <c r="M25" i="142"/>
  <c r="L25" i="142"/>
  <c r="O24" i="142"/>
  <c r="N24" i="142"/>
  <c r="M24" i="142"/>
  <c r="L24" i="142"/>
  <c r="O23" i="142"/>
  <c r="N23" i="142"/>
  <c r="M23" i="142"/>
  <c r="L23" i="142"/>
  <c r="O21" i="142"/>
  <c r="N21" i="142"/>
  <c r="M21" i="142"/>
  <c r="L21" i="142"/>
  <c r="O20" i="142"/>
  <c r="N20" i="142"/>
  <c r="M20" i="142"/>
  <c r="L20" i="142"/>
  <c r="O19" i="142"/>
  <c r="N19" i="142"/>
  <c r="M19" i="142"/>
  <c r="L19" i="142"/>
  <c r="O18" i="142"/>
  <c r="N18" i="142"/>
  <c r="M18" i="142"/>
  <c r="L18" i="142"/>
  <c r="O16" i="142"/>
  <c r="N16" i="142"/>
  <c r="M16" i="142"/>
  <c r="L16" i="142"/>
  <c r="O15" i="142"/>
  <c r="N15" i="142"/>
  <c r="M15" i="142"/>
  <c r="L15" i="142"/>
  <c r="O14" i="142"/>
  <c r="N14" i="142"/>
  <c r="M14" i="142"/>
  <c r="L14" i="142"/>
  <c r="O13" i="142"/>
  <c r="N13" i="142"/>
  <c r="M13" i="142"/>
  <c r="L13" i="142"/>
  <c r="O12" i="142"/>
  <c r="N12" i="142"/>
  <c r="M12" i="142"/>
  <c r="L12" i="142"/>
  <c r="N11" i="142"/>
  <c r="M11" i="142"/>
  <c r="L11" i="142"/>
  <c r="B3" i="142"/>
  <c r="O31" i="141"/>
  <c r="M29" i="141"/>
  <c r="O27" i="141"/>
  <c r="N27" i="141"/>
  <c r="M27" i="141"/>
  <c r="L27" i="141"/>
  <c r="O26" i="141"/>
  <c r="N26" i="141"/>
  <c r="M26" i="141"/>
  <c r="L26" i="141"/>
  <c r="O25" i="141"/>
  <c r="N25" i="141"/>
  <c r="M25" i="141"/>
  <c r="L25" i="141"/>
  <c r="O24" i="141"/>
  <c r="N24" i="141"/>
  <c r="M24" i="141"/>
  <c r="L24" i="141"/>
  <c r="O23" i="141"/>
  <c r="N23" i="141"/>
  <c r="M23" i="141"/>
  <c r="L23" i="141"/>
  <c r="O21" i="141"/>
  <c r="N21" i="141"/>
  <c r="M21" i="141"/>
  <c r="L21" i="141"/>
  <c r="O20" i="141"/>
  <c r="N20" i="141"/>
  <c r="M20" i="141"/>
  <c r="L20" i="141"/>
  <c r="O19" i="141"/>
  <c r="N19" i="141"/>
  <c r="M19" i="141"/>
  <c r="L19" i="141"/>
  <c r="O18" i="141"/>
  <c r="N18" i="141"/>
  <c r="M18" i="141"/>
  <c r="L18" i="141"/>
  <c r="O16" i="141"/>
  <c r="N16" i="141"/>
  <c r="M16" i="141"/>
  <c r="L16" i="141"/>
  <c r="O15" i="141"/>
  <c r="N15" i="141"/>
  <c r="M15" i="141"/>
  <c r="L15" i="141"/>
  <c r="O14" i="141"/>
  <c r="N14" i="141"/>
  <c r="M14" i="141"/>
  <c r="L14" i="141"/>
  <c r="O13" i="141"/>
  <c r="N13" i="141"/>
  <c r="M13" i="141"/>
  <c r="L13" i="141"/>
  <c r="O12" i="141"/>
  <c r="N12" i="141"/>
  <c r="M12" i="141"/>
  <c r="L12" i="141"/>
  <c r="O11" i="141"/>
  <c r="N11" i="141"/>
  <c r="M11" i="141"/>
  <c r="L11" i="141"/>
  <c r="B3" i="141"/>
  <c r="O31" i="140"/>
  <c r="M29" i="140"/>
  <c r="O27" i="140"/>
  <c r="N27" i="140"/>
  <c r="M27" i="140"/>
  <c r="L27" i="140"/>
  <c r="O26" i="140"/>
  <c r="N26" i="140"/>
  <c r="M26" i="140"/>
  <c r="L26" i="140"/>
  <c r="O25" i="140"/>
  <c r="N25" i="140"/>
  <c r="M25" i="140"/>
  <c r="L25" i="140"/>
  <c r="O24" i="140"/>
  <c r="N24" i="140"/>
  <c r="M24" i="140"/>
  <c r="L24" i="140"/>
  <c r="O23" i="140"/>
  <c r="N23" i="140"/>
  <c r="M23" i="140"/>
  <c r="L23" i="140"/>
  <c r="O21" i="140"/>
  <c r="N21" i="140"/>
  <c r="M21" i="140"/>
  <c r="L21" i="140"/>
  <c r="O20" i="140"/>
  <c r="N20" i="140"/>
  <c r="M20" i="140"/>
  <c r="L20" i="140"/>
  <c r="O19" i="140"/>
  <c r="N19" i="140"/>
  <c r="M19" i="140"/>
  <c r="L19" i="140"/>
  <c r="O18" i="140"/>
  <c r="N18" i="140"/>
  <c r="M18" i="140"/>
  <c r="L18" i="140"/>
  <c r="O16" i="140"/>
  <c r="N16" i="140"/>
  <c r="M16" i="140"/>
  <c r="L16" i="140"/>
  <c r="O15" i="140"/>
  <c r="N15" i="140"/>
  <c r="M15" i="140"/>
  <c r="L15" i="140"/>
  <c r="O14" i="140"/>
  <c r="N14" i="140"/>
  <c r="M14" i="140"/>
  <c r="L14" i="140"/>
  <c r="O13" i="140"/>
  <c r="N13" i="140"/>
  <c r="M13" i="140"/>
  <c r="L13" i="140"/>
  <c r="O12" i="140"/>
  <c r="N12" i="140"/>
  <c r="M12" i="140"/>
  <c r="L12" i="140"/>
  <c r="O11" i="140"/>
  <c r="N11" i="140"/>
  <c r="M11" i="140"/>
  <c r="M17" i="140" s="1"/>
  <c r="L11" i="140"/>
  <c r="L17" i="140" s="1"/>
  <c r="B3" i="140"/>
  <c r="O31" i="139"/>
  <c r="M29" i="139"/>
  <c r="O27" i="139"/>
  <c r="N27" i="139"/>
  <c r="M27" i="139"/>
  <c r="L27" i="139"/>
  <c r="O26" i="139"/>
  <c r="N26" i="139"/>
  <c r="M26" i="139"/>
  <c r="L26" i="139"/>
  <c r="O25" i="139"/>
  <c r="N25" i="139"/>
  <c r="M25" i="139"/>
  <c r="L25" i="139"/>
  <c r="O24" i="139"/>
  <c r="N24" i="139"/>
  <c r="M24" i="139"/>
  <c r="L24" i="139"/>
  <c r="O23" i="139"/>
  <c r="N23" i="139"/>
  <c r="M23" i="139"/>
  <c r="L23" i="139"/>
  <c r="O21" i="139"/>
  <c r="N21" i="139"/>
  <c r="M21" i="139"/>
  <c r="L21" i="139"/>
  <c r="O20" i="139"/>
  <c r="N20" i="139"/>
  <c r="M20" i="139"/>
  <c r="L20" i="139"/>
  <c r="O19" i="139"/>
  <c r="N19" i="139"/>
  <c r="M19" i="139"/>
  <c r="L19" i="139"/>
  <c r="O18" i="139"/>
  <c r="N18" i="139"/>
  <c r="M18" i="139"/>
  <c r="L18" i="139"/>
  <c r="O16" i="139"/>
  <c r="N16" i="139"/>
  <c r="M16" i="139"/>
  <c r="L16" i="139"/>
  <c r="O15" i="139"/>
  <c r="N15" i="139"/>
  <c r="M15" i="139"/>
  <c r="L15" i="139"/>
  <c r="O14" i="139"/>
  <c r="N14" i="139"/>
  <c r="M14" i="139"/>
  <c r="L14" i="139"/>
  <c r="O13" i="139"/>
  <c r="N13" i="139"/>
  <c r="M13" i="139"/>
  <c r="L13" i="139"/>
  <c r="O12" i="139"/>
  <c r="N12" i="139"/>
  <c r="M12" i="139"/>
  <c r="L12" i="139"/>
  <c r="O11" i="139"/>
  <c r="N11" i="139"/>
  <c r="M11" i="139"/>
  <c r="L11" i="139"/>
  <c r="B3" i="139"/>
  <c r="O31" i="138"/>
  <c r="M29" i="138"/>
  <c r="O27" i="138"/>
  <c r="N27" i="138"/>
  <c r="M27" i="138"/>
  <c r="L27" i="138"/>
  <c r="O26" i="138"/>
  <c r="N26" i="138"/>
  <c r="M26" i="138"/>
  <c r="L26" i="138"/>
  <c r="O25" i="138"/>
  <c r="N25" i="138"/>
  <c r="M25" i="138"/>
  <c r="L25" i="138"/>
  <c r="O24" i="138"/>
  <c r="N24" i="138"/>
  <c r="M24" i="138"/>
  <c r="L24" i="138"/>
  <c r="O23" i="138"/>
  <c r="N23" i="138"/>
  <c r="M23" i="138"/>
  <c r="L23" i="138"/>
  <c r="O21" i="138"/>
  <c r="N21" i="138"/>
  <c r="M21" i="138"/>
  <c r="L21" i="138"/>
  <c r="O20" i="138"/>
  <c r="N20" i="138"/>
  <c r="M20" i="138"/>
  <c r="L20" i="138"/>
  <c r="O19" i="138"/>
  <c r="N19" i="138"/>
  <c r="N22" i="138" s="1"/>
  <c r="M19" i="138"/>
  <c r="L19" i="138"/>
  <c r="N18" i="138"/>
  <c r="M18" i="138"/>
  <c r="L18" i="138"/>
  <c r="O16" i="138"/>
  <c r="N16" i="138"/>
  <c r="M16" i="138"/>
  <c r="L16" i="138"/>
  <c r="O15" i="138"/>
  <c r="N15" i="138"/>
  <c r="M15" i="138"/>
  <c r="L15" i="138"/>
  <c r="O14" i="138"/>
  <c r="N14" i="138"/>
  <c r="M14" i="138"/>
  <c r="L14" i="138"/>
  <c r="O13" i="138"/>
  <c r="N13" i="138"/>
  <c r="M13" i="138"/>
  <c r="L13" i="138"/>
  <c r="O12" i="138"/>
  <c r="N12" i="138"/>
  <c r="M12" i="138"/>
  <c r="L12" i="138"/>
  <c r="O11" i="138"/>
  <c r="N11" i="138"/>
  <c r="M11" i="138"/>
  <c r="L11" i="138"/>
  <c r="B3" i="138"/>
  <c r="O31" i="137"/>
  <c r="M29" i="137"/>
  <c r="O27" i="137"/>
  <c r="N27" i="137"/>
  <c r="M27" i="137"/>
  <c r="L27" i="137"/>
  <c r="O26" i="137"/>
  <c r="N26" i="137"/>
  <c r="M26" i="137"/>
  <c r="L26" i="137"/>
  <c r="O25" i="137"/>
  <c r="N25" i="137"/>
  <c r="M25" i="137"/>
  <c r="L25" i="137"/>
  <c r="O24" i="137"/>
  <c r="N24" i="137"/>
  <c r="M24" i="137"/>
  <c r="L24" i="137"/>
  <c r="O23" i="137"/>
  <c r="N23" i="137"/>
  <c r="M23" i="137"/>
  <c r="L23" i="137"/>
  <c r="O21" i="137"/>
  <c r="N21" i="137"/>
  <c r="M21" i="137"/>
  <c r="L21" i="137"/>
  <c r="O20" i="137"/>
  <c r="N20" i="137"/>
  <c r="M20" i="137"/>
  <c r="L20" i="137"/>
  <c r="O19" i="137"/>
  <c r="N19" i="137"/>
  <c r="M19" i="137"/>
  <c r="L19" i="137"/>
  <c r="O18" i="137"/>
  <c r="N18" i="137"/>
  <c r="M18" i="137"/>
  <c r="L18" i="137"/>
  <c r="O16" i="137"/>
  <c r="N16" i="137"/>
  <c r="M16" i="137"/>
  <c r="L16" i="137"/>
  <c r="O15" i="137"/>
  <c r="N15" i="137"/>
  <c r="M15" i="137"/>
  <c r="L15" i="137"/>
  <c r="O14" i="137"/>
  <c r="N14" i="137"/>
  <c r="M14" i="137"/>
  <c r="L14" i="137"/>
  <c r="O13" i="137"/>
  <c r="N13" i="137"/>
  <c r="M13" i="137"/>
  <c r="L13" i="137"/>
  <c r="O12" i="137"/>
  <c r="N12" i="137"/>
  <c r="M12" i="137"/>
  <c r="L12" i="137"/>
  <c r="O11" i="137"/>
  <c r="N11" i="137"/>
  <c r="M11" i="137"/>
  <c r="L11" i="137"/>
  <c r="B3" i="137"/>
  <c r="O31" i="136"/>
  <c r="M29" i="136"/>
  <c r="O27" i="136"/>
  <c r="N27" i="136"/>
  <c r="M27" i="136"/>
  <c r="L27" i="136"/>
  <c r="O26" i="136"/>
  <c r="N26" i="136"/>
  <c r="M26" i="136"/>
  <c r="L26" i="136"/>
  <c r="O25" i="136"/>
  <c r="N25" i="136"/>
  <c r="M25" i="136"/>
  <c r="L25" i="136"/>
  <c r="O24" i="136"/>
  <c r="N24" i="136"/>
  <c r="M24" i="136"/>
  <c r="L24" i="136"/>
  <c r="O23" i="136"/>
  <c r="N23" i="136"/>
  <c r="M23" i="136"/>
  <c r="L23" i="136"/>
  <c r="O21" i="136"/>
  <c r="N21" i="136"/>
  <c r="M21" i="136"/>
  <c r="L21" i="136"/>
  <c r="O20" i="136"/>
  <c r="N20" i="136"/>
  <c r="M20" i="136"/>
  <c r="L20" i="136"/>
  <c r="O19" i="136"/>
  <c r="N19" i="136"/>
  <c r="M19" i="136"/>
  <c r="L19" i="136"/>
  <c r="O18" i="136"/>
  <c r="N18" i="136"/>
  <c r="M18" i="136"/>
  <c r="L18" i="136"/>
  <c r="O16" i="136"/>
  <c r="N16" i="136"/>
  <c r="M16" i="136"/>
  <c r="L16" i="136"/>
  <c r="O15" i="136"/>
  <c r="N15" i="136"/>
  <c r="M15" i="136"/>
  <c r="L15" i="136"/>
  <c r="O14" i="136"/>
  <c r="N14" i="136"/>
  <c r="M14" i="136"/>
  <c r="L14" i="136"/>
  <c r="O13" i="136"/>
  <c r="N13" i="136"/>
  <c r="M13" i="136"/>
  <c r="L13" i="136"/>
  <c r="O12" i="136"/>
  <c r="N12" i="136"/>
  <c r="M12" i="136"/>
  <c r="L12" i="136"/>
  <c r="O11" i="136"/>
  <c r="N11" i="136"/>
  <c r="M11" i="136"/>
  <c r="L11" i="136"/>
  <c r="B3" i="136"/>
  <c r="O31" i="135"/>
  <c r="M29" i="135"/>
  <c r="O27" i="135"/>
  <c r="N27" i="135"/>
  <c r="M27" i="135"/>
  <c r="L27" i="135"/>
  <c r="O26" i="135"/>
  <c r="N26" i="135"/>
  <c r="M26" i="135"/>
  <c r="L26" i="135"/>
  <c r="O25" i="135"/>
  <c r="N25" i="135"/>
  <c r="M25" i="135"/>
  <c r="L25" i="135"/>
  <c r="O24" i="135"/>
  <c r="N24" i="135"/>
  <c r="M24" i="135"/>
  <c r="L24" i="135"/>
  <c r="O23" i="135"/>
  <c r="N23" i="135"/>
  <c r="M23" i="135"/>
  <c r="L23" i="135"/>
  <c r="O21" i="135"/>
  <c r="N21" i="135"/>
  <c r="M21" i="135"/>
  <c r="L21" i="135"/>
  <c r="O20" i="135"/>
  <c r="N20" i="135"/>
  <c r="M20" i="135"/>
  <c r="L20" i="135"/>
  <c r="O19" i="135"/>
  <c r="N19" i="135"/>
  <c r="M19" i="135"/>
  <c r="L19" i="135"/>
  <c r="O18" i="135"/>
  <c r="N18" i="135"/>
  <c r="M18" i="135"/>
  <c r="L18" i="135"/>
  <c r="O16" i="135"/>
  <c r="N16" i="135"/>
  <c r="M16" i="135"/>
  <c r="L16" i="135"/>
  <c r="O15" i="135"/>
  <c r="N15" i="135"/>
  <c r="M15" i="135"/>
  <c r="L15" i="135"/>
  <c r="O14" i="135"/>
  <c r="N14" i="135"/>
  <c r="M14" i="135"/>
  <c r="L14" i="135"/>
  <c r="O13" i="135"/>
  <c r="N13" i="135"/>
  <c r="M13" i="135"/>
  <c r="L13" i="135"/>
  <c r="O12" i="135"/>
  <c r="N12" i="135"/>
  <c r="M12" i="135"/>
  <c r="L12" i="135"/>
  <c r="O11" i="135"/>
  <c r="N11" i="135"/>
  <c r="M11" i="135"/>
  <c r="M17" i="135" s="1"/>
  <c r="L11" i="135"/>
  <c r="B3" i="135"/>
  <c r="F4" i="130"/>
  <c r="B4" i="94" s="1"/>
  <c r="G53" i="127" l="1"/>
  <c r="O53" i="127" s="1"/>
  <c r="M17" i="136"/>
  <c r="O17" i="144"/>
  <c r="O28" i="138"/>
  <c r="N28" i="143"/>
  <c r="N22" i="139"/>
  <c r="M28" i="143"/>
  <c r="O28" i="143"/>
  <c r="O28" i="139"/>
  <c r="M17" i="141"/>
  <c r="M22" i="144"/>
  <c r="M28" i="139"/>
  <c r="M22" i="137"/>
  <c r="N17" i="141"/>
  <c r="N17" i="137"/>
  <c r="O17" i="141"/>
  <c r="L17" i="142"/>
  <c r="H56" i="127"/>
  <c r="P56" i="127" s="1"/>
  <c r="N28" i="138"/>
  <c r="O22" i="139"/>
  <c r="L17" i="141"/>
  <c r="O22" i="137"/>
  <c r="L28" i="141"/>
  <c r="M17" i="142"/>
  <c r="N22" i="142"/>
  <c r="M28" i="141"/>
  <c r="L17" i="143"/>
  <c r="M28" i="137"/>
  <c r="L17" i="139"/>
  <c r="N28" i="141"/>
  <c r="O17" i="139"/>
  <c r="L17" i="136"/>
  <c r="B4" i="10"/>
  <c r="B4" i="98"/>
  <c r="B4" i="100"/>
  <c r="B4" i="107"/>
  <c r="B4" i="102"/>
  <c r="B4" i="90"/>
  <c r="B5" i="22" s="1"/>
  <c r="B4" i="92"/>
  <c r="B4" i="99"/>
  <c r="B4" i="95"/>
  <c r="B4" i="97"/>
  <c r="B4" i="96"/>
  <c r="B4" i="91"/>
  <c r="O22" i="142"/>
  <c r="L22" i="143"/>
  <c r="L17" i="135"/>
  <c r="L28" i="138"/>
  <c r="M17" i="139"/>
  <c r="N17" i="143"/>
  <c r="G52" i="127"/>
  <c r="O52" i="127" s="1"/>
  <c r="F52" i="127"/>
  <c r="N52" i="127" s="1"/>
  <c r="F55" i="127"/>
  <c r="N55" i="127" s="1"/>
  <c r="G55" i="127"/>
  <c r="O55" i="127" s="1"/>
  <c r="F57" i="127"/>
  <c r="N57" i="127" s="1"/>
  <c r="G57" i="127"/>
  <c r="O57" i="127" s="1"/>
  <c r="F60" i="127"/>
  <c r="N60" i="127" s="1"/>
  <c r="G60" i="127"/>
  <c r="O60" i="127" s="1"/>
  <c r="H54" i="127"/>
  <c r="P54" i="127" s="1"/>
  <c r="F64" i="127"/>
  <c r="N64" i="127" s="1"/>
  <c r="G64" i="127"/>
  <c r="O64" i="127" s="1"/>
  <c r="F62" i="127"/>
  <c r="N62" i="127" s="1"/>
  <c r="G62" i="127"/>
  <c r="O62" i="127" s="1"/>
  <c r="F58" i="127"/>
  <c r="N58" i="127" s="1"/>
  <c r="G58" i="127"/>
  <c r="O58" i="127" s="1"/>
  <c r="F59" i="127"/>
  <c r="N59" i="127" s="1"/>
  <c r="G59" i="127"/>
  <c r="O59" i="127" s="1"/>
  <c r="F63" i="127"/>
  <c r="N63" i="127" s="1"/>
  <c r="G63" i="127"/>
  <c r="O63" i="127" s="1"/>
  <c r="F61" i="127"/>
  <c r="N61" i="127" s="1"/>
  <c r="G61" i="127"/>
  <c r="O61" i="127" s="1"/>
  <c r="Z42" i="127"/>
  <c r="R46" i="127"/>
  <c r="R42" i="127"/>
  <c r="R49" i="127"/>
  <c r="U48" i="127"/>
  <c r="AJ45" i="127"/>
  <c r="AH50" i="127"/>
  <c r="A5" i="125"/>
  <c r="AA43" i="127"/>
  <c r="M43" i="127"/>
  <c r="K43" i="127"/>
  <c r="Z43" i="127"/>
  <c r="S43" i="127"/>
  <c r="M17" i="144"/>
  <c r="M30" i="144" s="1"/>
  <c r="M33" i="144" s="1"/>
  <c r="N17" i="144"/>
  <c r="N22" i="144"/>
  <c r="O22" i="144"/>
  <c r="N28" i="136"/>
  <c r="O28" i="136"/>
  <c r="L28" i="136"/>
  <c r="M22" i="136"/>
  <c r="L22" i="136"/>
  <c r="N17" i="136"/>
  <c r="O17" i="136"/>
  <c r="L17" i="137"/>
  <c r="M17" i="137"/>
  <c r="O17" i="137"/>
  <c r="N22" i="137"/>
  <c r="L17" i="138"/>
  <c r="M17" i="138"/>
  <c r="N17" i="138"/>
  <c r="I29" i="138" s="1"/>
  <c r="N29" i="138" s="1"/>
  <c r="N30" i="138" s="1"/>
  <c r="N33" i="138" s="1"/>
  <c r="O17" i="138"/>
  <c r="N17" i="139"/>
  <c r="N17" i="140"/>
  <c r="O17" i="140"/>
  <c r="N22" i="140"/>
  <c r="N28" i="140"/>
  <c r="M28" i="140"/>
  <c r="L22" i="141"/>
  <c r="M22" i="141"/>
  <c r="N22" i="141"/>
  <c r="N17" i="142"/>
  <c r="O17" i="142"/>
  <c r="M17" i="143"/>
  <c r="O17" i="143"/>
  <c r="M28" i="135"/>
  <c r="O28" i="135"/>
  <c r="N22" i="135"/>
  <c r="O22" i="135"/>
  <c r="N17" i="135"/>
  <c r="O17" i="135"/>
  <c r="T48" i="127"/>
  <c r="AI48" i="127"/>
  <c r="M45" i="127"/>
  <c r="AH48" i="127"/>
  <c r="K45" i="127"/>
  <c r="AC48" i="127"/>
  <c r="J45" i="127"/>
  <c r="AB48" i="127"/>
  <c r="AK46" i="127"/>
  <c r="U45" i="127"/>
  <c r="AA48" i="127"/>
  <c r="AJ46" i="127"/>
  <c r="S45" i="127"/>
  <c r="AJ48" i="127"/>
  <c r="L43" i="127"/>
  <c r="R45" i="127"/>
  <c r="AI43" i="127"/>
  <c r="AC46" i="127"/>
  <c r="AH43" i="127"/>
  <c r="M48" i="127"/>
  <c r="J42" i="127"/>
  <c r="U43" i="127"/>
  <c r="Z45" i="127"/>
  <c r="L48" i="127"/>
  <c r="T43" i="127"/>
  <c r="AB43" i="127"/>
  <c r="R51" i="127"/>
  <c r="J51" i="127"/>
  <c r="Z51" i="127"/>
  <c r="S51" i="127"/>
  <c r="K51" i="127"/>
  <c r="AH51" i="127"/>
  <c r="AA51" i="127"/>
  <c r="T51" i="127"/>
  <c r="L51" i="127"/>
  <c r="AI51" i="127"/>
  <c r="AB51" i="127"/>
  <c r="U51" i="127"/>
  <c r="M51" i="127"/>
  <c r="AJ51" i="127"/>
  <c r="AC51" i="127"/>
  <c r="AK51" i="127"/>
  <c r="AA50" i="127"/>
  <c r="L50" i="127"/>
  <c r="R44" i="127"/>
  <c r="J44" i="127"/>
  <c r="Z44" i="127"/>
  <c r="S44" i="127"/>
  <c r="K44" i="127"/>
  <c r="AH44" i="127"/>
  <c r="AA44" i="127"/>
  <c r="T44" i="127"/>
  <c r="L44" i="127"/>
  <c r="AI44" i="127"/>
  <c r="AB44" i="127"/>
  <c r="U44" i="127"/>
  <c r="M44" i="127"/>
  <c r="AJ44" i="127"/>
  <c r="AC44" i="127"/>
  <c r="AK44" i="127"/>
  <c r="K50" i="127"/>
  <c r="AK50" i="127"/>
  <c r="S50" i="127"/>
  <c r="J50" i="127"/>
  <c r="Z50" i="127"/>
  <c r="R50" i="127"/>
  <c r="AI50" i="127"/>
  <c r="AB50" i="127"/>
  <c r="U50" i="127"/>
  <c r="M50" i="127"/>
  <c r="AC50" i="127"/>
  <c r="AJ50" i="127"/>
  <c r="AH47" i="127"/>
  <c r="AA47" i="127"/>
  <c r="T47" i="127"/>
  <c r="L47" i="127"/>
  <c r="AI47" i="127"/>
  <c r="AB47" i="127"/>
  <c r="U47" i="127"/>
  <c r="M47" i="127"/>
  <c r="AJ47" i="127"/>
  <c r="AC47" i="127"/>
  <c r="AK47" i="127"/>
  <c r="R47" i="127"/>
  <c r="J47" i="127"/>
  <c r="K47" i="127"/>
  <c r="Z47" i="127"/>
  <c r="S47" i="127"/>
  <c r="T50" i="127"/>
  <c r="AB45" i="127"/>
  <c r="AI45" i="127"/>
  <c r="AK43" i="127"/>
  <c r="L45" i="127"/>
  <c r="T45" i="127"/>
  <c r="AA45" i="127"/>
  <c r="AC43" i="127"/>
  <c r="AK48" i="127"/>
  <c r="AH45" i="127"/>
  <c r="AJ43" i="127"/>
  <c r="K48" i="127"/>
  <c r="M46" i="127"/>
  <c r="J43" i="127"/>
  <c r="S48" i="127"/>
  <c r="U46" i="127"/>
  <c r="R43" i="127"/>
  <c r="Z48" i="127"/>
  <c r="AB46" i="127"/>
  <c r="AI46" i="127"/>
  <c r="J48" i="127"/>
  <c r="L46" i="127"/>
  <c r="R48" i="127"/>
  <c r="T46" i="127"/>
  <c r="AA46" i="127"/>
  <c r="AK49" i="127"/>
  <c r="AH46" i="127"/>
  <c r="K46" i="127"/>
  <c r="S46" i="127"/>
  <c r="AC49" i="127"/>
  <c r="Z46" i="127"/>
  <c r="AJ49" i="127"/>
  <c r="AK42" i="127"/>
  <c r="M49" i="127"/>
  <c r="J46" i="127"/>
  <c r="U49" i="127"/>
  <c r="AB49" i="127"/>
  <c r="AC42" i="127"/>
  <c r="AI49" i="127"/>
  <c r="AJ42" i="127"/>
  <c r="L49" i="127"/>
  <c r="M42" i="127"/>
  <c r="T49" i="127"/>
  <c r="U42" i="127"/>
  <c r="AA49" i="127"/>
  <c r="AB42" i="127"/>
  <c r="AH49" i="127"/>
  <c r="AI42" i="127"/>
  <c r="K49" i="127"/>
  <c r="L42" i="127"/>
  <c r="S49" i="127"/>
  <c r="T42" i="127"/>
  <c r="Z49" i="127"/>
  <c r="AA42" i="127"/>
  <c r="AK45" i="127"/>
  <c r="AH42" i="127"/>
  <c r="J49" i="127"/>
  <c r="K42" i="127"/>
  <c r="S42" i="127"/>
  <c r="AC45" i="127"/>
  <c r="N28" i="144"/>
  <c r="I29" i="144" s="1"/>
  <c r="N29" i="144" s="1"/>
  <c r="N30" i="144" s="1"/>
  <c r="N33" i="144" s="1"/>
  <c r="O28" i="144"/>
  <c r="M28" i="144"/>
  <c r="L22" i="144"/>
  <c r="G29" i="144" s="1"/>
  <c r="M28" i="136"/>
  <c r="O22" i="136"/>
  <c r="N22" i="136"/>
  <c r="N28" i="137"/>
  <c r="O28" i="137"/>
  <c r="L28" i="137"/>
  <c r="L22" i="137"/>
  <c r="M28" i="138"/>
  <c r="O22" i="138"/>
  <c r="L22" i="138"/>
  <c r="M22" i="138"/>
  <c r="N28" i="139"/>
  <c r="I29" i="139" s="1"/>
  <c r="N29" i="139" s="1"/>
  <c r="N30" i="139" s="1"/>
  <c r="N33" i="139" s="1"/>
  <c r="L28" i="139"/>
  <c r="L22" i="139"/>
  <c r="M22" i="139"/>
  <c r="M22" i="140"/>
  <c r="M30" i="140" s="1"/>
  <c r="M33" i="140" s="1"/>
  <c r="O28" i="140"/>
  <c r="L28" i="140"/>
  <c r="O22" i="140"/>
  <c r="L22" i="140"/>
  <c r="G29" i="140" s="1"/>
  <c r="O28" i="141"/>
  <c r="O22" i="141"/>
  <c r="N28" i="142"/>
  <c r="O28" i="142"/>
  <c r="L28" i="142"/>
  <c r="M28" i="142"/>
  <c r="L22" i="142"/>
  <c r="M22" i="142"/>
  <c r="L28" i="143"/>
  <c r="M22" i="143"/>
  <c r="N22" i="143"/>
  <c r="O22" i="143"/>
  <c r="M30" i="143"/>
  <c r="M33" i="143" s="1"/>
  <c r="N28" i="135"/>
  <c r="L28" i="135"/>
  <c r="L22" i="135"/>
  <c r="M22" i="135"/>
  <c r="H53" i="127" l="1"/>
  <c r="P53" i="127" s="1"/>
  <c r="H61" i="127"/>
  <c r="P61" i="127" s="1"/>
  <c r="G29" i="138"/>
  <c r="I29" i="142"/>
  <c r="N29" i="142" s="1"/>
  <c r="N30" i="142" s="1"/>
  <c r="N33" i="142" s="1"/>
  <c r="M30" i="135"/>
  <c r="M33" i="135" s="1"/>
  <c r="M30" i="136"/>
  <c r="M33" i="136" s="1"/>
  <c r="I29" i="141"/>
  <c r="N29" i="141" s="1"/>
  <c r="N30" i="141" s="1"/>
  <c r="N33" i="141" s="1"/>
  <c r="H59" i="127"/>
  <c r="P59" i="127" s="1"/>
  <c r="I29" i="135"/>
  <c r="N29" i="135" s="1"/>
  <c r="N30" i="135" s="1"/>
  <c r="N33" i="135" s="1"/>
  <c r="I29" i="143"/>
  <c r="N29" i="143" s="1"/>
  <c r="N30" i="143" s="1"/>
  <c r="N33" i="143" s="1"/>
  <c r="G29" i="143"/>
  <c r="L29" i="143" s="1"/>
  <c r="L30" i="143" s="1"/>
  <c r="G29" i="141"/>
  <c r="L29" i="141" s="1"/>
  <c r="L30" i="141" s="1"/>
  <c r="M30" i="141"/>
  <c r="M33" i="141" s="1"/>
  <c r="M30" i="139"/>
  <c r="M33" i="139" s="1"/>
  <c r="M30" i="137"/>
  <c r="M33" i="137" s="1"/>
  <c r="H52" i="127"/>
  <c r="P52" i="127" s="1"/>
  <c r="H62" i="127"/>
  <c r="P62" i="127" s="1"/>
  <c r="H57" i="127"/>
  <c r="P57" i="127" s="1"/>
  <c r="H58" i="127"/>
  <c r="P58" i="127" s="1"/>
  <c r="H55" i="127"/>
  <c r="P55" i="127" s="1"/>
  <c r="H63" i="127"/>
  <c r="P63" i="127" s="1"/>
  <c r="H64" i="127"/>
  <c r="P64" i="127" s="1"/>
  <c r="H60" i="127"/>
  <c r="P60" i="127" s="1"/>
  <c r="G29" i="136"/>
  <c r="L29" i="136" s="1"/>
  <c r="L30" i="136" s="1"/>
  <c r="I29" i="136"/>
  <c r="N29" i="136" s="1"/>
  <c r="N30" i="136" s="1"/>
  <c r="N33" i="136" s="1"/>
  <c r="G29" i="137"/>
  <c r="J29" i="137" s="1"/>
  <c r="O29" i="137" s="1"/>
  <c r="O30" i="137" s="1"/>
  <c r="I29" i="137"/>
  <c r="N29" i="137" s="1"/>
  <c r="N30" i="137" s="1"/>
  <c r="N33" i="137" s="1"/>
  <c r="I29" i="140"/>
  <c r="N29" i="140" s="1"/>
  <c r="N30" i="140" s="1"/>
  <c r="N33" i="140" s="1"/>
  <c r="M30" i="142"/>
  <c r="M33" i="142" s="1"/>
  <c r="M30" i="138"/>
  <c r="M33" i="138" s="1"/>
  <c r="G29" i="139"/>
  <c r="L29" i="139" s="1"/>
  <c r="L30" i="139" s="1"/>
  <c r="G29" i="142"/>
  <c r="J29" i="142" s="1"/>
  <c r="O29" i="142" s="1"/>
  <c r="O30" i="142" s="1"/>
  <c r="G29" i="135"/>
  <c r="L29" i="135" s="1"/>
  <c r="L30" i="135" s="1"/>
  <c r="L29" i="144"/>
  <c r="L30" i="144" s="1"/>
  <c r="J29" i="144"/>
  <c r="O29" i="144" s="1"/>
  <c r="O30" i="144" s="1"/>
  <c r="L29" i="140"/>
  <c r="L30" i="140" s="1"/>
  <c r="J29" i="140"/>
  <c r="O29" i="140" s="1"/>
  <c r="O30" i="140" s="1"/>
  <c r="L29" i="138"/>
  <c r="L30" i="138" s="1"/>
  <c r="J29" i="138"/>
  <c r="O29" i="138" s="1"/>
  <c r="O30" i="138" s="1"/>
  <c r="J29" i="141" l="1"/>
  <c r="O29" i="141" s="1"/>
  <c r="O30" i="141" s="1"/>
  <c r="J29" i="143"/>
  <c r="O29" i="143" s="1"/>
  <c r="O30" i="143" s="1"/>
  <c r="L29" i="137"/>
  <c r="L30" i="137" s="1"/>
  <c r="J29" i="136"/>
  <c r="O29" i="136" s="1"/>
  <c r="O30" i="136" s="1"/>
  <c r="L33" i="144"/>
  <c r="L33" i="136"/>
  <c r="L33" i="137"/>
  <c r="L33" i="138"/>
  <c r="J29" i="139"/>
  <c r="O29" i="139" s="1"/>
  <c r="O30" i="139" s="1"/>
  <c r="L33" i="139"/>
  <c r="L33" i="140"/>
  <c r="L33" i="141"/>
  <c r="L29" i="142"/>
  <c r="L30" i="142" s="1"/>
  <c r="L33" i="143"/>
  <c r="J29" i="135"/>
  <c r="O29" i="135" s="1"/>
  <c r="O30" i="135" s="1"/>
  <c r="L33" i="135"/>
  <c r="O32" i="144"/>
  <c r="O32" i="143"/>
  <c r="O32" i="142"/>
  <c r="O32" i="141"/>
  <c r="O32" i="140"/>
  <c r="O32" i="138"/>
  <c r="O32" i="137"/>
  <c r="O32" i="136"/>
  <c r="O33" i="144" l="1"/>
  <c r="O33" i="136"/>
  <c r="O33" i="137"/>
  <c r="O33" i="138"/>
  <c r="O32" i="139"/>
  <c r="O33" i="140"/>
  <c r="O33" i="141"/>
  <c r="L33" i="142"/>
  <c r="O33" i="142"/>
  <c r="O33" i="143"/>
  <c r="O32" i="135"/>
  <c r="O33" i="135" s="1"/>
  <c r="O34" i="144" l="1"/>
  <c r="F51" i="127"/>
  <c r="N51" i="127" s="1"/>
  <c r="O34" i="136"/>
  <c r="F50" i="127"/>
  <c r="O34" i="137"/>
  <c r="F49" i="127"/>
  <c r="N49" i="127" s="1"/>
  <c r="O34" i="138"/>
  <c r="F48" i="127"/>
  <c r="N48" i="127" s="1"/>
  <c r="O33" i="139"/>
  <c r="O34" i="139" s="1"/>
  <c r="O34" i="140"/>
  <c r="O34" i="141"/>
  <c r="F45" i="127"/>
  <c r="N45" i="127" s="1"/>
  <c r="O34" i="142"/>
  <c r="O34" i="143"/>
  <c r="O34" i="135"/>
  <c r="AL48" i="127" l="1"/>
  <c r="V48" i="127"/>
  <c r="AD48" i="127"/>
  <c r="N50" i="127"/>
  <c r="AD50" i="127"/>
  <c r="AL50" i="127"/>
  <c r="V50" i="127"/>
  <c r="AL49" i="127"/>
  <c r="V49" i="127"/>
  <c r="AD49" i="127"/>
  <c r="AD51" i="127"/>
  <c r="V51" i="127"/>
  <c r="AL51" i="127"/>
  <c r="AD45" i="127"/>
  <c r="V45" i="127"/>
  <c r="AL45" i="127"/>
  <c r="F47" i="127"/>
  <c r="N47" i="127" s="1"/>
  <c r="G47" i="127" l="1"/>
  <c r="O47" i="127" s="1"/>
  <c r="AL47" i="127"/>
  <c r="V47" i="127"/>
  <c r="AD47" i="127"/>
  <c r="H51" i="127"/>
  <c r="P51" i="127" s="1"/>
  <c r="G51" i="127"/>
  <c r="O51" i="127" s="1"/>
  <c r="H50" i="127"/>
  <c r="G50" i="127"/>
  <c r="H49" i="127"/>
  <c r="P49" i="127" s="1"/>
  <c r="G49" i="127"/>
  <c r="O49" i="127" s="1"/>
  <c r="H48" i="127"/>
  <c r="P48" i="127" s="1"/>
  <c r="G48" i="127"/>
  <c r="O48" i="127" s="1"/>
  <c r="H47" i="127"/>
  <c r="P47" i="127" s="1"/>
  <c r="G46" i="127"/>
  <c r="O46" i="127" s="1"/>
  <c r="F46" i="127"/>
  <c r="N46" i="127" s="1"/>
  <c r="H45" i="127"/>
  <c r="P45" i="127" s="1"/>
  <c r="G45" i="127"/>
  <c r="O45" i="127" s="1"/>
  <c r="F44" i="127"/>
  <c r="N44" i="127" s="1"/>
  <c r="G43" i="127"/>
  <c r="O43" i="127" s="1"/>
  <c r="F43" i="127"/>
  <c r="N43" i="127" s="1"/>
  <c r="F42" i="127"/>
  <c r="AM48" i="127" l="1"/>
  <c r="AE48" i="127"/>
  <c r="W48" i="127"/>
  <c r="AN49" i="127"/>
  <c r="X49" i="127"/>
  <c r="AF49" i="127"/>
  <c r="AN47" i="127"/>
  <c r="AF47" i="127"/>
  <c r="X47" i="127"/>
  <c r="AF45" i="127"/>
  <c r="AN45" i="127"/>
  <c r="X45" i="127"/>
  <c r="O50" i="127"/>
  <c r="W50" i="127"/>
  <c r="AE50" i="127"/>
  <c r="AM50" i="127"/>
  <c r="AN48" i="127"/>
  <c r="AF48" i="127"/>
  <c r="X48" i="127"/>
  <c r="AE45" i="127"/>
  <c r="AM45" i="127"/>
  <c r="W45" i="127"/>
  <c r="AL42" i="127"/>
  <c r="V42" i="127"/>
  <c r="AD42" i="127"/>
  <c r="P50" i="127"/>
  <c r="X50" i="127"/>
  <c r="AF50" i="127"/>
  <c r="AN50" i="127"/>
  <c r="AE51" i="127"/>
  <c r="AM51" i="127"/>
  <c r="W51" i="127"/>
  <c r="AF51" i="127"/>
  <c r="AN51" i="127"/>
  <c r="X51" i="127"/>
  <c r="AM49" i="127"/>
  <c r="W49" i="127"/>
  <c r="AE49" i="127"/>
  <c r="AD43" i="127"/>
  <c r="V43" i="127"/>
  <c r="AL43" i="127"/>
  <c r="AM46" i="127"/>
  <c r="AE46" i="127"/>
  <c r="W46" i="127"/>
  <c r="AL46" i="127"/>
  <c r="V46" i="127"/>
  <c r="AD46" i="127"/>
  <c r="V44" i="127"/>
  <c r="AD44" i="127"/>
  <c r="AL44" i="127"/>
  <c r="AE43" i="127"/>
  <c r="AM43" i="127"/>
  <c r="W43" i="127"/>
  <c r="AM47" i="127"/>
  <c r="W47" i="127"/>
  <c r="AE47" i="127"/>
  <c r="H46" i="127"/>
  <c r="P46" i="127" s="1"/>
  <c r="G44" i="127"/>
  <c r="O44" i="127" s="1"/>
  <c r="H43" i="127"/>
  <c r="P43" i="127" s="1"/>
  <c r="G42" i="127"/>
  <c r="N42" i="127"/>
  <c r="AN46" i="127" l="1"/>
  <c r="X46" i="127"/>
  <c r="AF46" i="127"/>
  <c r="W44" i="127"/>
  <c r="AM44" i="127"/>
  <c r="AE44" i="127"/>
  <c r="O42" i="127"/>
  <c r="AM42" i="127"/>
  <c r="AE42" i="127"/>
  <c r="W42" i="127"/>
  <c r="AF43" i="127"/>
  <c r="AN43" i="127"/>
  <c r="X43" i="127"/>
  <c r="H44" i="127"/>
  <c r="P44" i="127" s="1"/>
  <c r="H42" i="127"/>
  <c r="P42" i="127" l="1"/>
  <c r="X42" i="127"/>
  <c r="AN42" i="127"/>
  <c r="AF42" i="127"/>
  <c r="X44" i="127"/>
  <c r="AF44" i="127"/>
  <c r="AN44" i="127"/>
  <c r="N12" i="83"/>
  <c r="L18" i="83"/>
  <c r="A10" i="132"/>
  <c r="B9" i="132"/>
  <c r="J1" i="127" s="1"/>
  <c r="A9" i="132"/>
  <c r="B7" i="132"/>
  <c r="I5" i="132"/>
  <c r="D46" i="125"/>
  <c r="A1" i="125"/>
  <c r="O31" i="76"/>
  <c r="M29" i="76"/>
  <c r="O27" i="76"/>
  <c r="N27" i="76"/>
  <c r="M27" i="76"/>
  <c r="L27" i="76"/>
  <c r="O26" i="76"/>
  <c r="N26" i="76"/>
  <c r="M26" i="76"/>
  <c r="L26" i="76"/>
  <c r="O25" i="76"/>
  <c r="N25" i="76"/>
  <c r="M25" i="76"/>
  <c r="L25" i="76"/>
  <c r="O24" i="76"/>
  <c r="N24" i="76"/>
  <c r="M24" i="76"/>
  <c r="L24" i="76"/>
  <c r="M23" i="76"/>
  <c r="O23" i="76"/>
  <c r="N23" i="76"/>
  <c r="L23" i="76"/>
  <c r="O21" i="76"/>
  <c r="N21" i="76"/>
  <c r="M21" i="76"/>
  <c r="L21" i="76"/>
  <c r="O20" i="76"/>
  <c r="N20" i="76"/>
  <c r="M20" i="76"/>
  <c r="L20" i="76"/>
  <c r="O19" i="76"/>
  <c r="N19" i="76"/>
  <c r="M19" i="76"/>
  <c r="L19" i="76"/>
  <c r="O18" i="76"/>
  <c r="N18" i="76"/>
  <c r="M18" i="76"/>
  <c r="L18" i="76"/>
  <c r="O16" i="76"/>
  <c r="N16" i="76"/>
  <c r="M16" i="76"/>
  <c r="L16" i="76"/>
  <c r="O15" i="76"/>
  <c r="N15" i="76"/>
  <c r="M15" i="76"/>
  <c r="L15" i="76"/>
  <c r="O14" i="76"/>
  <c r="N14" i="76"/>
  <c r="M14" i="76"/>
  <c r="L14" i="76"/>
  <c r="O13" i="76"/>
  <c r="N13" i="76"/>
  <c r="M13" i="76"/>
  <c r="L13" i="76"/>
  <c r="O12" i="76"/>
  <c r="M12" i="76"/>
  <c r="N12" i="76"/>
  <c r="L12" i="76"/>
  <c r="N11" i="76"/>
  <c r="O11" i="76"/>
  <c r="M11" i="76"/>
  <c r="L11" i="76"/>
  <c r="B3" i="76"/>
  <c r="O31" i="106"/>
  <c r="M29" i="106"/>
  <c r="O27" i="106"/>
  <c r="N27" i="106"/>
  <c r="M27" i="106"/>
  <c r="L27" i="106"/>
  <c r="O26" i="106"/>
  <c r="N26" i="106"/>
  <c r="M26" i="106"/>
  <c r="L26" i="106"/>
  <c r="O25" i="106"/>
  <c r="N25" i="106"/>
  <c r="M25" i="106"/>
  <c r="L25" i="106"/>
  <c r="O24" i="106"/>
  <c r="N24" i="106"/>
  <c r="M24" i="106"/>
  <c r="L24" i="106"/>
  <c r="O23" i="106"/>
  <c r="N23" i="106"/>
  <c r="M23" i="106"/>
  <c r="L23" i="106"/>
  <c r="O21" i="106"/>
  <c r="N21" i="106"/>
  <c r="M21" i="106"/>
  <c r="L21" i="106"/>
  <c r="O20" i="106"/>
  <c r="N20" i="106"/>
  <c r="M20" i="106"/>
  <c r="L20" i="106"/>
  <c r="O19" i="106"/>
  <c r="N19" i="106"/>
  <c r="M19" i="106"/>
  <c r="L19" i="106"/>
  <c r="O18" i="106"/>
  <c r="N18" i="106"/>
  <c r="M18" i="106"/>
  <c r="L18" i="106"/>
  <c r="L22" i="106" s="1"/>
  <c r="O16" i="106"/>
  <c r="N16" i="106"/>
  <c r="M16" i="106"/>
  <c r="L16" i="106"/>
  <c r="O15" i="106"/>
  <c r="N15" i="106"/>
  <c r="M15" i="106"/>
  <c r="L15" i="106"/>
  <c r="O14" i="106"/>
  <c r="N14" i="106"/>
  <c r="M14" i="106"/>
  <c r="L14" i="106"/>
  <c r="O13" i="106"/>
  <c r="N13" i="106"/>
  <c r="M13" i="106"/>
  <c r="L13" i="106"/>
  <c r="O12" i="106"/>
  <c r="M12" i="106"/>
  <c r="N12" i="106"/>
  <c r="L12" i="106"/>
  <c r="O11" i="106"/>
  <c r="N11" i="106"/>
  <c r="M11" i="106"/>
  <c r="L11" i="106"/>
  <c r="B3" i="106"/>
  <c r="O31" i="78"/>
  <c r="M29" i="78"/>
  <c r="O27" i="78"/>
  <c r="N27" i="78"/>
  <c r="M27" i="78"/>
  <c r="L27" i="78"/>
  <c r="O26" i="78"/>
  <c r="N26" i="78"/>
  <c r="M26" i="78"/>
  <c r="L26" i="78"/>
  <c r="O25" i="78"/>
  <c r="N25" i="78"/>
  <c r="M25" i="78"/>
  <c r="L25" i="78"/>
  <c r="O24" i="78"/>
  <c r="N24" i="78"/>
  <c r="M24" i="78"/>
  <c r="L24" i="78"/>
  <c r="O23" i="78"/>
  <c r="N23" i="78"/>
  <c r="M23" i="78"/>
  <c r="L23" i="78"/>
  <c r="O21" i="78"/>
  <c r="N21" i="78"/>
  <c r="M21" i="78"/>
  <c r="L21" i="78"/>
  <c r="O20" i="78"/>
  <c r="N20" i="78"/>
  <c r="M20" i="78"/>
  <c r="L20" i="78"/>
  <c r="O19" i="78"/>
  <c r="N19" i="78"/>
  <c r="M19" i="78"/>
  <c r="L19" i="78"/>
  <c r="N18" i="78"/>
  <c r="O18" i="78"/>
  <c r="O22" i="78" s="1"/>
  <c r="M18" i="78"/>
  <c r="L18" i="78"/>
  <c r="O16" i="78"/>
  <c r="N16" i="78"/>
  <c r="M16" i="78"/>
  <c r="L16" i="78"/>
  <c r="O15" i="78"/>
  <c r="N15" i="78"/>
  <c r="M15" i="78"/>
  <c r="L15" i="78"/>
  <c r="O14" i="78"/>
  <c r="N14" i="78"/>
  <c r="M14" i="78"/>
  <c r="L14" i="78"/>
  <c r="O13" i="78"/>
  <c r="N13" i="78"/>
  <c r="M13" i="78"/>
  <c r="L13" i="78"/>
  <c r="O12" i="78"/>
  <c r="N12" i="78"/>
  <c r="M12" i="78"/>
  <c r="L12" i="78"/>
  <c r="O11" i="78"/>
  <c r="N11" i="78"/>
  <c r="L11" i="78"/>
  <c r="M11" i="78"/>
  <c r="B3" i="78"/>
  <c r="O35" i="77"/>
  <c r="M33" i="77"/>
  <c r="O31" i="77"/>
  <c r="N31" i="77"/>
  <c r="M31" i="77"/>
  <c r="L31" i="77"/>
  <c r="O27" i="77"/>
  <c r="N27" i="77"/>
  <c r="M27" i="77"/>
  <c r="L27" i="77"/>
  <c r="O26" i="77"/>
  <c r="N26" i="77"/>
  <c r="M26" i="77"/>
  <c r="L26" i="77"/>
  <c r="O25" i="77"/>
  <c r="N25" i="77"/>
  <c r="M25" i="77"/>
  <c r="L25" i="77"/>
  <c r="N24" i="77"/>
  <c r="M24" i="77"/>
  <c r="L24" i="77"/>
  <c r="O24" i="77"/>
  <c r="O22" i="77"/>
  <c r="N22" i="77"/>
  <c r="M22" i="77"/>
  <c r="L22" i="77"/>
  <c r="O21" i="77"/>
  <c r="N21" i="77"/>
  <c r="M21" i="77"/>
  <c r="L21" i="77"/>
  <c r="O20" i="77"/>
  <c r="N20" i="77"/>
  <c r="M20" i="77"/>
  <c r="L20" i="77"/>
  <c r="O19" i="77"/>
  <c r="N19" i="77"/>
  <c r="M19" i="77"/>
  <c r="L19" i="77"/>
  <c r="O17" i="77"/>
  <c r="N17" i="77"/>
  <c r="M17" i="77"/>
  <c r="L17" i="77"/>
  <c r="O16" i="77"/>
  <c r="N16" i="77"/>
  <c r="M16" i="77"/>
  <c r="L16" i="77"/>
  <c r="O15" i="77"/>
  <c r="N15" i="77"/>
  <c r="M15" i="77"/>
  <c r="L15" i="77"/>
  <c r="O14" i="77"/>
  <c r="N14" i="77"/>
  <c r="M14" i="77"/>
  <c r="L14" i="77"/>
  <c r="O12" i="77"/>
  <c r="N12" i="77"/>
  <c r="M12" i="77"/>
  <c r="L12" i="77"/>
  <c r="O11" i="77"/>
  <c r="N11" i="77"/>
  <c r="M11" i="77"/>
  <c r="L11" i="77"/>
  <c r="B3" i="77"/>
  <c r="O37" i="81"/>
  <c r="M35" i="81"/>
  <c r="O33" i="81"/>
  <c r="N33" i="81"/>
  <c r="M33" i="81"/>
  <c r="L33" i="81"/>
  <c r="O26" i="81"/>
  <c r="N26" i="81"/>
  <c r="M26" i="81"/>
  <c r="L26" i="81"/>
  <c r="O25" i="81"/>
  <c r="N25" i="81"/>
  <c r="M25" i="81"/>
  <c r="L25" i="81"/>
  <c r="O24" i="81"/>
  <c r="N24" i="81"/>
  <c r="M24" i="81"/>
  <c r="L24" i="81"/>
  <c r="N23" i="81"/>
  <c r="O23" i="81"/>
  <c r="M23" i="81"/>
  <c r="L23" i="81"/>
  <c r="O21" i="81"/>
  <c r="N21" i="81"/>
  <c r="M21" i="81"/>
  <c r="L21" i="81"/>
  <c r="O20" i="81"/>
  <c r="N20" i="81"/>
  <c r="M20" i="81"/>
  <c r="L20" i="81"/>
  <c r="O19" i="81"/>
  <c r="N19" i="81"/>
  <c r="M19" i="81"/>
  <c r="L19" i="81"/>
  <c r="N18" i="81"/>
  <c r="M18" i="81"/>
  <c r="L18" i="81"/>
  <c r="O18" i="81"/>
  <c r="O16" i="81"/>
  <c r="N16" i="81"/>
  <c r="M16" i="81"/>
  <c r="L16" i="81"/>
  <c r="O15" i="81"/>
  <c r="N15" i="81"/>
  <c r="M15" i="81"/>
  <c r="L15" i="81"/>
  <c r="O14" i="81"/>
  <c r="N14" i="81"/>
  <c r="M14" i="81"/>
  <c r="L14" i="81"/>
  <c r="O13" i="81"/>
  <c r="N13" i="81"/>
  <c r="M13" i="81"/>
  <c r="L13" i="81"/>
  <c r="M12" i="81"/>
  <c r="O12" i="81"/>
  <c r="N12" i="81"/>
  <c r="L12" i="81"/>
  <c r="N11" i="81"/>
  <c r="L11" i="81"/>
  <c r="O11" i="81"/>
  <c r="M11" i="81"/>
  <c r="B3" i="81"/>
  <c r="O31" i="80"/>
  <c r="M29" i="80"/>
  <c r="O27" i="80"/>
  <c r="N27" i="80"/>
  <c r="M27" i="80"/>
  <c r="L27" i="80"/>
  <c r="O26" i="80"/>
  <c r="N26" i="80"/>
  <c r="M26" i="80"/>
  <c r="L26" i="80"/>
  <c r="O25" i="80"/>
  <c r="N25" i="80"/>
  <c r="M25" i="80"/>
  <c r="L25" i="80"/>
  <c r="O24" i="80"/>
  <c r="N24" i="80"/>
  <c r="M24" i="80"/>
  <c r="L24" i="80"/>
  <c r="N23" i="80"/>
  <c r="L23" i="80"/>
  <c r="O23" i="80"/>
  <c r="M23" i="80"/>
  <c r="O21" i="80"/>
  <c r="N21" i="80"/>
  <c r="M21" i="80"/>
  <c r="L21" i="80"/>
  <c r="O20" i="80"/>
  <c r="N20" i="80"/>
  <c r="M20" i="80"/>
  <c r="L20" i="80"/>
  <c r="O19" i="80"/>
  <c r="N19" i="80"/>
  <c r="M19" i="80"/>
  <c r="L19" i="80"/>
  <c r="N18" i="80"/>
  <c r="O18" i="80"/>
  <c r="M18" i="80"/>
  <c r="L18" i="80"/>
  <c r="O16" i="80"/>
  <c r="N16" i="80"/>
  <c r="M16" i="80"/>
  <c r="L16" i="80"/>
  <c r="O15" i="80"/>
  <c r="N15" i="80"/>
  <c r="M15" i="80"/>
  <c r="L15" i="80"/>
  <c r="O14" i="80"/>
  <c r="N14" i="80"/>
  <c r="M14" i="80"/>
  <c r="L14" i="80"/>
  <c r="O13" i="80"/>
  <c r="N13" i="80"/>
  <c r="M13" i="80"/>
  <c r="L13" i="80"/>
  <c r="N12" i="80"/>
  <c r="M12" i="80"/>
  <c r="O12" i="80"/>
  <c r="L12" i="80"/>
  <c r="O11" i="80"/>
  <c r="N11" i="80"/>
  <c r="L11" i="80"/>
  <c r="M11" i="80"/>
  <c r="B3" i="80"/>
  <c r="O33" i="79"/>
  <c r="M31" i="79"/>
  <c r="O29" i="79"/>
  <c r="N29" i="79"/>
  <c r="M29" i="79"/>
  <c r="L29" i="79"/>
  <c r="O28" i="79"/>
  <c r="N28" i="79"/>
  <c r="M28" i="79"/>
  <c r="L28" i="79"/>
  <c r="O27" i="79"/>
  <c r="N27" i="79"/>
  <c r="M27" i="79"/>
  <c r="L27" i="79"/>
  <c r="O26" i="79"/>
  <c r="N26" i="79"/>
  <c r="M26" i="79"/>
  <c r="L26" i="79"/>
  <c r="N25" i="79"/>
  <c r="M25" i="79"/>
  <c r="L25" i="79"/>
  <c r="O25" i="79"/>
  <c r="O23" i="79"/>
  <c r="N23" i="79"/>
  <c r="M23" i="79"/>
  <c r="L23" i="79"/>
  <c r="O22" i="79"/>
  <c r="N22" i="79"/>
  <c r="M22" i="79"/>
  <c r="L22" i="79"/>
  <c r="O21" i="79"/>
  <c r="N21" i="79"/>
  <c r="M21" i="79"/>
  <c r="L21" i="79"/>
  <c r="O20" i="79"/>
  <c r="N20" i="79"/>
  <c r="M20" i="79"/>
  <c r="L20" i="79"/>
  <c r="O18" i="79"/>
  <c r="N18" i="79"/>
  <c r="M18" i="79"/>
  <c r="L18" i="79"/>
  <c r="O17" i="79"/>
  <c r="N17" i="79"/>
  <c r="M17" i="79"/>
  <c r="L17" i="79"/>
  <c r="O15" i="79"/>
  <c r="N15" i="79"/>
  <c r="M15" i="79"/>
  <c r="L15" i="79"/>
  <c r="O14" i="79"/>
  <c r="N14" i="79"/>
  <c r="M14" i="79"/>
  <c r="L14" i="79"/>
  <c r="O13" i="79"/>
  <c r="N13" i="79"/>
  <c r="M13" i="79"/>
  <c r="L13" i="79"/>
  <c r="O11" i="79"/>
  <c r="N11" i="79"/>
  <c r="M11" i="79"/>
  <c r="L11" i="79"/>
  <c r="B3" i="79"/>
  <c r="O31" i="89"/>
  <c r="M29" i="89"/>
  <c r="O27" i="89"/>
  <c r="N27" i="89"/>
  <c r="M27" i="89"/>
  <c r="L27" i="89"/>
  <c r="O26" i="89"/>
  <c r="N26" i="89"/>
  <c r="M26" i="89"/>
  <c r="L26" i="89"/>
  <c r="O25" i="89"/>
  <c r="N25" i="89"/>
  <c r="M25" i="89"/>
  <c r="L25" i="89"/>
  <c r="O24" i="89"/>
  <c r="N24" i="89"/>
  <c r="M24" i="89"/>
  <c r="L24" i="89"/>
  <c r="M23" i="89"/>
  <c r="L23" i="89"/>
  <c r="O23" i="89"/>
  <c r="N23" i="89"/>
  <c r="O21" i="89"/>
  <c r="N21" i="89"/>
  <c r="M21" i="89"/>
  <c r="L21" i="89"/>
  <c r="O20" i="89"/>
  <c r="N20" i="89"/>
  <c r="M20" i="89"/>
  <c r="L20" i="89"/>
  <c r="O19" i="89"/>
  <c r="N19" i="89"/>
  <c r="M19" i="89"/>
  <c r="L19" i="89"/>
  <c r="O18" i="89"/>
  <c r="N18" i="89"/>
  <c r="M18" i="89"/>
  <c r="L18" i="89"/>
  <c r="O16" i="89"/>
  <c r="N16" i="89"/>
  <c r="M16" i="89"/>
  <c r="L16" i="89"/>
  <c r="O15" i="89"/>
  <c r="N15" i="89"/>
  <c r="M15" i="89"/>
  <c r="L15" i="89"/>
  <c r="O14" i="89"/>
  <c r="N14" i="89"/>
  <c r="M14" i="89"/>
  <c r="L14" i="89"/>
  <c r="O13" i="89"/>
  <c r="N13" i="89"/>
  <c r="M13" i="89"/>
  <c r="L13" i="89"/>
  <c r="O12" i="89"/>
  <c r="N12" i="89"/>
  <c r="M12" i="89"/>
  <c r="L12" i="89"/>
  <c r="O11" i="89"/>
  <c r="N11" i="89"/>
  <c r="M11" i="89"/>
  <c r="L11" i="89"/>
  <c r="B3" i="89"/>
  <c r="O31" i="88"/>
  <c r="M29" i="88"/>
  <c r="O27" i="88"/>
  <c r="N27" i="88"/>
  <c r="M27" i="88"/>
  <c r="L27" i="88"/>
  <c r="O26" i="88"/>
  <c r="N26" i="88"/>
  <c r="M26" i="88"/>
  <c r="L26" i="88"/>
  <c r="O25" i="88"/>
  <c r="N25" i="88"/>
  <c r="M25" i="88"/>
  <c r="L25" i="88"/>
  <c r="O24" i="88"/>
  <c r="N24" i="88"/>
  <c r="M24" i="88"/>
  <c r="L24" i="88"/>
  <c r="N23" i="88"/>
  <c r="M23" i="88"/>
  <c r="L23" i="88"/>
  <c r="O23" i="88"/>
  <c r="O21" i="88"/>
  <c r="N21" i="88"/>
  <c r="M21" i="88"/>
  <c r="L21" i="88"/>
  <c r="O20" i="88"/>
  <c r="N20" i="88"/>
  <c r="M20" i="88"/>
  <c r="L20" i="88"/>
  <c r="O19" i="88"/>
  <c r="N19" i="88"/>
  <c r="M19" i="88"/>
  <c r="L19" i="88"/>
  <c r="M18" i="88"/>
  <c r="O18" i="88"/>
  <c r="N18" i="88"/>
  <c r="L18" i="88"/>
  <c r="O16" i="88"/>
  <c r="N16" i="88"/>
  <c r="M16" i="88"/>
  <c r="L16" i="88"/>
  <c r="O15" i="88"/>
  <c r="N15" i="88"/>
  <c r="M15" i="88"/>
  <c r="L15" i="88"/>
  <c r="O14" i="88"/>
  <c r="N14" i="88"/>
  <c r="M14" i="88"/>
  <c r="L14" i="88"/>
  <c r="O13" i="88"/>
  <c r="N13" i="88"/>
  <c r="M13" i="88"/>
  <c r="L13" i="88"/>
  <c r="O12" i="88"/>
  <c r="N12" i="88"/>
  <c r="M12" i="88"/>
  <c r="L12" i="88"/>
  <c r="O11" i="88"/>
  <c r="N11" i="88"/>
  <c r="M11" i="88"/>
  <c r="L11" i="88"/>
  <c r="B3" i="88"/>
  <c r="O31" i="87"/>
  <c r="M29" i="87"/>
  <c r="O27" i="87"/>
  <c r="N27" i="87"/>
  <c r="M27" i="87"/>
  <c r="L27" i="87"/>
  <c r="O26" i="87"/>
  <c r="N26" i="87"/>
  <c r="M26" i="87"/>
  <c r="L26" i="87"/>
  <c r="O25" i="87"/>
  <c r="N25" i="87"/>
  <c r="M25" i="87"/>
  <c r="L25" i="87"/>
  <c r="O24" i="87"/>
  <c r="N24" i="87"/>
  <c r="M24" i="87"/>
  <c r="L24" i="87"/>
  <c r="N23" i="87"/>
  <c r="M23" i="87"/>
  <c r="L23" i="87"/>
  <c r="O23" i="87"/>
  <c r="O21" i="87"/>
  <c r="N21" i="87"/>
  <c r="M21" i="87"/>
  <c r="L21" i="87"/>
  <c r="O20" i="87"/>
  <c r="N20" i="87"/>
  <c r="M20" i="87"/>
  <c r="L20" i="87"/>
  <c r="O19" i="87"/>
  <c r="N19" i="87"/>
  <c r="M19" i="87"/>
  <c r="L19" i="87"/>
  <c r="O18" i="87"/>
  <c r="N18" i="87"/>
  <c r="M18" i="87"/>
  <c r="L18" i="87"/>
  <c r="L22" i="87" s="1"/>
  <c r="O16" i="87"/>
  <c r="N16" i="87"/>
  <c r="M16" i="87"/>
  <c r="L16" i="87"/>
  <c r="O15" i="87"/>
  <c r="N15" i="87"/>
  <c r="M15" i="87"/>
  <c r="L15" i="87"/>
  <c r="O14" i="87"/>
  <c r="N14" i="87"/>
  <c r="M14" i="87"/>
  <c r="L14" i="87"/>
  <c r="O13" i="87"/>
  <c r="N13" i="87"/>
  <c r="M13" i="87"/>
  <c r="L13" i="87"/>
  <c r="O12" i="87"/>
  <c r="N12" i="87"/>
  <c r="M12" i="87"/>
  <c r="L12" i="87"/>
  <c r="O11" i="87"/>
  <c r="N11" i="87"/>
  <c r="M11" i="87"/>
  <c r="L11" i="87"/>
  <c r="B3" i="87"/>
  <c r="O31" i="86"/>
  <c r="M29" i="86"/>
  <c r="O27" i="86"/>
  <c r="N27" i="86"/>
  <c r="M27" i="86"/>
  <c r="L27" i="86"/>
  <c r="O26" i="86"/>
  <c r="N26" i="86"/>
  <c r="M26" i="86"/>
  <c r="L26" i="86"/>
  <c r="O25" i="86"/>
  <c r="N25" i="86"/>
  <c r="M25" i="86"/>
  <c r="L25" i="86"/>
  <c r="O24" i="86"/>
  <c r="N24" i="86"/>
  <c r="M24" i="86"/>
  <c r="L24" i="86"/>
  <c r="N23" i="86"/>
  <c r="M23" i="86"/>
  <c r="L23" i="86"/>
  <c r="O23" i="86"/>
  <c r="O21" i="86"/>
  <c r="N21" i="86"/>
  <c r="M21" i="86"/>
  <c r="L21" i="86"/>
  <c r="O20" i="86"/>
  <c r="N20" i="86"/>
  <c r="M20" i="86"/>
  <c r="L20" i="86"/>
  <c r="O19" i="86"/>
  <c r="N19" i="86"/>
  <c r="M19" i="86"/>
  <c r="L19" i="86"/>
  <c r="O18" i="86"/>
  <c r="N18" i="86"/>
  <c r="M18" i="86"/>
  <c r="L18" i="86"/>
  <c r="O16" i="86"/>
  <c r="N16" i="86"/>
  <c r="M16" i="86"/>
  <c r="L16" i="86"/>
  <c r="O15" i="86"/>
  <c r="N15" i="86"/>
  <c r="M15" i="86"/>
  <c r="L15" i="86"/>
  <c r="O14" i="86"/>
  <c r="N14" i="86"/>
  <c r="M14" i="86"/>
  <c r="L14" i="86"/>
  <c r="O13" i="86"/>
  <c r="N13" i="86"/>
  <c r="M13" i="86"/>
  <c r="L13" i="86"/>
  <c r="O12" i="86"/>
  <c r="N12" i="86"/>
  <c r="M12" i="86"/>
  <c r="L12" i="86"/>
  <c r="O11" i="86"/>
  <c r="N11" i="86"/>
  <c r="N17" i="86" s="1"/>
  <c r="M11" i="86"/>
  <c r="L11" i="86"/>
  <c r="B3" i="86"/>
  <c r="O34" i="84"/>
  <c r="M32" i="84"/>
  <c r="O30" i="84"/>
  <c r="N30" i="84"/>
  <c r="M30" i="84"/>
  <c r="L30" i="84"/>
  <c r="O28" i="84"/>
  <c r="N28" i="84"/>
  <c r="M28" i="84"/>
  <c r="L28" i="84"/>
  <c r="O27" i="84"/>
  <c r="N27" i="84"/>
  <c r="M27" i="84"/>
  <c r="L27" i="84"/>
  <c r="O26" i="84"/>
  <c r="N26" i="84"/>
  <c r="M26" i="84"/>
  <c r="L26" i="84"/>
  <c r="N24" i="84"/>
  <c r="M24" i="84"/>
  <c r="L24" i="84"/>
  <c r="O24" i="84"/>
  <c r="O22" i="84"/>
  <c r="N22" i="84"/>
  <c r="M22" i="84"/>
  <c r="L22" i="84"/>
  <c r="O21" i="84"/>
  <c r="N21" i="84"/>
  <c r="M21" i="84"/>
  <c r="L21" i="84"/>
  <c r="O20" i="84"/>
  <c r="N20" i="84"/>
  <c r="M20" i="84"/>
  <c r="L20" i="84"/>
  <c r="O19" i="84"/>
  <c r="N19" i="84"/>
  <c r="M19" i="84"/>
  <c r="L19" i="84"/>
  <c r="O17" i="84"/>
  <c r="N17" i="84"/>
  <c r="M17" i="84"/>
  <c r="L17" i="84"/>
  <c r="O16" i="84"/>
  <c r="N16" i="84"/>
  <c r="M16" i="84"/>
  <c r="L16" i="84"/>
  <c r="O14" i="84"/>
  <c r="N14" i="84"/>
  <c r="M14" i="84"/>
  <c r="L14" i="84"/>
  <c r="O13" i="84"/>
  <c r="N13" i="84"/>
  <c r="M13" i="84"/>
  <c r="L13" i="84"/>
  <c r="O12" i="84"/>
  <c r="N12" i="84"/>
  <c r="M12" i="84"/>
  <c r="L12" i="84"/>
  <c r="O11" i="84"/>
  <c r="N11" i="84"/>
  <c r="M11" i="84"/>
  <c r="L11" i="84"/>
  <c r="B3" i="84"/>
  <c r="O31" i="83"/>
  <c r="M29" i="83"/>
  <c r="O27" i="83"/>
  <c r="N27" i="83"/>
  <c r="M27" i="83"/>
  <c r="L27" i="83"/>
  <c r="O26" i="83"/>
  <c r="N26" i="83"/>
  <c r="M26" i="83"/>
  <c r="L26" i="83"/>
  <c r="O25" i="83"/>
  <c r="N25" i="83"/>
  <c r="M25" i="83"/>
  <c r="L25" i="83"/>
  <c r="O24" i="83"/>
  <c r="N24" i="83"/>
  <c r="M24" i="83"/>
  <c r="L24" i="83"/>
  <c r="M23" i="83"/>
  <c r="O23" i="83"/>
  <c r="N23" i="83"/>
  <c r="L23" i="83"/>
  <c r="O21" i="83"/>
  <c r="N21" i="83"/>
  <c r="M21" i="83"/>
  <c r="L21" i="83"/>
  <c r="O20" i="83"/>
  <c r="N20" i="83"/>
  <c r="M20" i="83"/>
  <c r="L20" i="83"/>
  <c r="O19" i="83"/>
  <c r="N19" i="83"/>
  <c r="M19" i="83"/>
  <c r="L19" i="83"/>
  <c r="O18" i="83"/>
  <c r="N18" i="83"/>
  <c r="M18" i="83"/>
  <c r="O16" i="83"/>
  <c r="N16" i="83"/>
  <c r="M16" i="83"/>
  <c r="L16" i="83"/>
  <c r="O15" i="83"/>
  <c r="N15" i="83"/>
  <c r="M15" i="83"/>
  <c r="L15" i="83"/>
  <c r="O14" i="83"/>
  <c r="N14" i="83"/>
  <c r="M14" i="83"/>
  <c r="L14" i="83"/>
  <c r="O13" i="83"/>
  <c r="N13" i="83"/>
  <c r="M13" i="83"/>
  <c r="L13" i="83"/>
  <c r="O12" i="83"/>
  <c r="M12" i="83"/>
  <c r="L12" i="83"/>
  <c r="N11" i="83"/>
  <c r="O11" i="83"/>
  <c r="M11" i="83"/>
  <c r="L11" i="83"/>
  <c r="B3" i="83"/>
  <c r="O31" i="105"/>
  <c r="M29" i="105"/>
  <c r="O27" i="105"/>
  <c r="N27" i="105"/>
  <c r="M27" i="105"/>
  <c r="L27" i="105"/>
  <c r="O26" i="105"/>
  <c r="N26" i="105"/>
  <c r="M26" i="105"/>
  <c r="L26" i="105"/>
  <c r="O25" i="105"/>
  <c r="N25" i="105"/>
  <c r="M25" i="105"/>
  <c r="L25" i="105"/>
  <c r="O24" i="105"/>
  <c r="N24" i="105"/>
  <c r="M24" i="105"/>
  <c r="L24" i="105"/>
  <c r="M23" i="105"/>
  <c r="O23" i="105"/>
  <c r="N23" i="105"/>
  <c r="L23" i="105"/>
  <c r="O21" i="105"/>
  <c r="N21" i="105"/>
  <c r="M21" i="105"/>
  <c r="L21" i="105"/>
  <c r="O20" i="105"/>
  <c r="N20" i="105"/>
  <c r="M20" i="105"/>
  <c r="L20" i="105"/>
  <c r="O19" i="105"/>
  <c r="N19" i="105"/>
  <c r="M19" i="105"/>
  <c r="L19" i="105"/>
  <c r="O18" i="105"/>
  <c r="L18" i="105"/>
  <c r="N18" i="105"/>
  <c r="M18" i="105"/>
  <c r="M22" i="105" s="1"/>
  <c r="O16" i="105"/>
  <c r="N16" i="105"/>
  <c r="M16" i="105"/>
  <c r="L16" i="105"/>
  <c r="O15" i="105"/>
  <c r="N15" i="105"/>
  <c r="M15" i="105"/>
  <c r="L15" i="105"/>
  <c r="O14" i="105"/>
  <c r="N14" i="105"/>
  <c r="M14" i="105"/>
  <c r="L14" i="105"/>
  <c r="O13" i="105"/>
  <c r="N13" i="105"/>
  <c r="M13" i="105"/>
  <c r="L13" i="105"/>
  <c r="O12" i="105"/>
  <c r="N12" i="105"/>
  <c r="M12" i="105"/>
  <c r="L12" i="105"/>
  <c r="O11" i="105"/>
  <c r="N11" i="105"/>
  <c r="M11" i="105"/>
  <c r="L11" i="105"/>
  <c r="B3" i="105"/>
  <c r="O56" i="90"/>
  <c r="O53" i="90"/>
  <c r="N53" i="90"/>
  <c r="M53" i="90"/>
  <c r="L53" i="90"/>
  <c r="O52" i="90"/>
  <c r="N52" i="90"/>
  <c r="M52" i="90"/>
  <c r="L52" i="90"/>
  <c r="O51" i="90"/>
  <c r="N51" i="90"/>
  <c r="M51" i="90"/>
  <c r="L51" i="90"/>
  <c r="O50" i="90"/>
  <c r="N50" i="90"/>
  <c r="M50" i="90"/>
  <c r="L50" i="90"/>
  <c r="N49" i="90"/>
  <c r="M49" i="90"/>
  <c r="L49" i="90"/>
  <c r="O49" i="90"/>
  <c r="O48" i="90"/>
  <c r="N48" i="90"/>
  <c r="M48" i="90"/>
  <c r="L48" i="90"/>
  <c r="O47" i="90"/>
  <c r="N47" i="90"/>
  <c r="M47" i="90"/>
  <c r="L47" i="90"/>
  <c r="O46" i="90"/>
  <c r="N46" i="90"/>
  <c r="M46" i="90"/>
  <c r="L46" i="90"/>
  <c r="N45" i="90"/>
  <c r="O45" i="90"/>
  <c r="M45" i="90"/>
  <c r="L45" i="90"/>
  <c r="O44" i="90"/>
  <c r="N44" i="90"/>
  <c r="M44" i="90"/>
  <c r="L44" i="90"/>
  <c r="O43" i="90"/>
  <c r="N43" i="90"/>
  <c r="M43" i="90"/>
  <c r="L43" i="90"/>
  <c r="O42" i="90"/>
  <c r="N42" i="90"/>
  <c r="M42" i="90"/>
  <c r="L42" i="90"/>
  <c r="O41" i="90"/>
  <c r="N41" i="90"/>
  <c r="M41" i="90"/>
  <c r="L41" i="90"/>
  <c r="O40" i="90"/>
  <c r="N40" i="90"/>
  <c r="M40" i="90"/>
  <c r="L40" i="90"/>
  <c r="O39" i="90"/>
  <c r="N39" i="90"/>
  <c r="L39" i="90"/>
  <c r="M39" i="90"/>
  <c r="B3" i="90"/>
  <c r="C5" i="22" s="1"/>
  <c r="I42" i="129"/>
  <c r="H42" i="129"/>
  <c r="H35" i="129"/>
  <c r="B3" i="129"/>
  <c r="B36" i="129"/>
  <c r="I27" i="129"/>
  <c r="H27" i="129"/>
  <c r="B28" i="129"/>
  <c r="B17" i="129"/>
  <c r="L17" i="86" l="1"/>
  <c r="O22" i="89"/>
  <c r="O34" i="81"/>
  <c r="O18" i="77"/>
  <c r="M28" i="83"/>
  <c r="M17" i="86"/>
  <c r="M22" i="78"/>
  <c r="M28" i="76"/>
  <c r="M28" i="88"/>
  <c r="L17" i="87"/>
  <c r="G29" i="87" s="1"/>
  <c r="L31" i="84"/>
  <c r="N17" i="105"/>
  <c r="M17" i="87"/>
  <c r="L17" i="80"/>
  <c r="L28" i="78"/>
  <c r="M17" i="106"/>
  <c r="N17" i="87"/>
  <c r="N22" i="87"/>
  <c r="O22" i="80"/>
  <c r="L22" i="88"/>
  <c r="M17" i="81"/>
  <c r="M36" i="81" s="1"/>
  <c r="M39" i="81" s="1"/>
  <c r="N28" i="78"/>
  <c r="O17" i="106"/>
  <c r="O22" i="106"/>
  <c r="L22" i="76"/>
  <c r="N28" i="105"/>
  <c r="N28" i="86"/>
  <c r="M17" i="88"/>
  <c r="O17" i="78"/>
  <c r="O28" i="78"/>
  <c r="L28" i="106"/>
  <c r="M22" i="76"/>
  <c r="O23" i="77"/>
  <c r="N28" i="88"/>
  <c r="O32" i="77"/>
  <c r="N19" i="79"/>
  <c r="N24" i="79"/>
  <c r="M31" i="84"/>
  <c r="N17" i="106"/>
  <c r="L28" i="105"/>
  <c r="O17" i="87"/>
  <c r="N22" i="80"/>
  <c r="O22" i="81"/>
  <c r="O28" i="105"/>
  <c r="L28" i="87"/>
  <c r="N17" i="88"/>
  <c r="O28" i="80"/>
  <c r="M22" i="81"/>
  <c r="N22" i="76"/>
  <c r="N34" i="81"/>
  <c r="N22" i="105"/>
  <c r="O17" i="86"/>
  <c r="O24" i="79"/>
  <c r="M22" i="87"/>
  <c r="O22" i="105"/>
  <c r="M28" i="105"/>
  <c r="O22" i="83"/>
  <c r="L23" i="84"/>
  <c r="N22" i="81"/>
  <c r="L23" i="77"/>
  <c r="M23" i="84"/>
  <c r="N28" i="87"/>
  <c r="O28" i="88"/>
  <c r="M22" i="89"/>
  <c r="N28" i="80"/>
  <c r="L17" i="81"/>
  <c r="O28" i="106"/>
  <c r="O31" i="84"/>
  <c r="L32" i="77"/>
  <c r="N31" i="84"/>
  <c r="M22" i="80"/>
  <c r="O17" i="105"/>
  <c r="L18" i="84"/>
  <c r="M28" i="87"/>
  <c r="O17" i="88"/>
  <c r="N28" i="83"/>
  <c r="N18" i="84"/>
  <c r="N23" i="84"/>
  <c r="M22" i="88"/>
  <c r="L28" i="88"/>
  <c r="N17" i="89"/>
  <c r="L54" i="90"/>
  <c r="L55" i="90" s="1"/>
  <c r="I5" i="22" s="1"/>
  <c r="N54" i="90"/>
  <c r="N55" i="90" s="1"/>
  <c r="N58" i="90" s="1"/>
  <c r="K5" i="22" s="1"/>
  <c r="O54" i="90"/>
  <c r="O55" i="90" s="1"/>
  <c r="G5" i="22" s="1"/>
  <c r="M54" i="90"/>
  <c r="M55" i="90" s="1"/>
  <c r="M58" i="90" s="1"/>
  <c r="J5" i="22" s="1"/>
  <c r="A2" i="132"/>
  <c r="L28" i="76"/>
  <c r="N28" i="76"/>
  <c r="O28" i="76"/>
  <c r="O22" i="76"/>
  <c r="L17" i="76"/>
  <c r="M17" i="76"/>
  <c r="O17" i="76"/>
  <c r="N17" i="76"/>
  <c r="M28" i="106"/>
  <c r="N28" i="106"/>
  <c r="I29" i="106" s="1"/>
  <c r="N29" i="106" s="1"/>
  <c r="N30" i="106" s="1"/>
  <c r="N33" i="106" s="1"/>
  <c r="M22" i="106"/>
  <c r="M30" i="106" s="1"/>
  <c r="M33" i="106" s="1"/>
  <c r="N22" i="106"/>
  <c r="M28" i="78"/>
  <c r="N22" i="78"/>
  <c r="L22" i="78"/>
  <c r="M17" i="78"/>
  <c r="L17" i="78"/>
  <c r="N17" i="78"/>
  <c r="M32" i="77"/>
  <c r="N32" i="77"/>
  <c r="M23" i="77"/>
  <c r="N23" i="77"/>
  <c r="L18" i="77"/>
  <c r="M18" i="77"/>
  <c r="N18" i="77"/>
  <c r="L34" i="81"/>
  <c r="M34" i="81"/>
  <c r="L22" i="81"/>
  <c r="M28" i="80"/>
  <c r="L28" i="80"/>
  <c r="L22" i="80"/>
  <c r="M17" i="80"/>
  <c r="M30" i="80" s="1"/>
  <c r="M33" i="80" s="1"/>
  <c r="N17" i="80"/>
  <c r="O30" i="79"/>
  <c r="L30" i="79"/>
  <c r="M30" i="79"/>
  <c r="N30" i="79"/>
  <c r="L24" i="79"/>
  <c r="M24" i="79"/>
  <c r="L19" i="79"/>
  <c r="M19" i="79"/>
  <c r="O19" i="79"/>
  <c r="N28" i="89"/>
  <c r="O28" i="89"/>
  <c r="L28" i="89"/>
  <c r="M28" i="89"/>
  <c r="L22" i="89"/>
  <c r="N22" i="89"/>
  <c r="L17" i="89"/>
  <c r="M17" i="89"/>
  <c r="O17" i="89"/>
  <c r="N22" i="88"/>
  <c r="O22" i="88"/>
  <c r="O28" i="87"/>
  <c r="O22" i="87"/>
  <c r="O28" i="86"/>
  <c r="L28" i="86"/>
  <c r="M28" i="86"/>
  <c r="L22" i="86"/>
  <c r="M22" i="86"/>
  <c r="N22" i="86"/>
  <c r="O22" i="86"/>
  <c r="O23" i="84"/>
  <c r="M18" i="84"/>
  <c r="O18" i="84"/>
  <c r="L28" i="83"/>
  <c r="O28" i="83"/>
  <c r="M22" i="83"/>
  <c r="N22" i="83"/>
  <c r="L22" i="83"/>
  <c r="L17" i="83"/>
  <c r="M17" i="83"/>
  <c r="O17" i="83"/>
  <c r="L22" i="105"/>
  <c r="L17" i="105"/>
  <c r="M17" i="105"/>
  <c r="G29" i="76"/>
  <c r="L17" i="106"/>
  <c r="G29" i="78"/>
  <c r="N17" i="81"/>
  <c r="O17" i="81"/>
  <c r="O17" i="80"/>
  <c r="L17" i="88"/>
  <c r="N17" i="83"/>
  <c r="H16" i="129"/>
  <c r="B4" i="129"/>
  <c r="E38" i="129"/>
  <c r="D38" i="129"/>
  <c r="C38" i="129"/>
  <c r="E37" i="129"/>
  <c r="D37" i="129"/>
  <c r="C37" i="129"/>
  <c r="D36" i="129"/>
  <c r="C36" i="129"/>
  <c r="E30" i="129"/>
  <c r="D30" i="129"/>
  <c r="C30" i="129"/>
  <c r="E29" i="129"/>
  <c r="D29" i="129"/>
  <c r="C29" i="129"/>
  <c r="D28" i="129"/>
  <c r="C28" i="129"/>
  <c r="E19" i="129"/>
  <c r="D19" i="129"/>
  <c r="C19" i="129"/>
  <c r="E18" i="129"/>
  <c r="D18" i="129"/>
  <c r="C18" i="129"/>
  <c r="D17" i="129"/>
  <c r="C17" i="129"/>
  <c r="F10" i="130"/>
  <c r="F6" i="130"/>
  <c r="I10" i="132" s="1"/>
  <c r="Q4" i="127" s="1"/>
  <c r="B2" i="129"/>
  <c r="B3" i="10"/>
  <c r="AH9" i="127"/>
  <c r="Z9" i="127"/>
  <c r="R9" i="127"/>
  <c r="J9" i="127"/>
  <c r="A41" i="127"/>
  <c r="A39" i="127"/>
  <c r="A40" i="127"/>
  <c r="A11" i="127"/>
  <c r="W11" i="127" s="1"/>
  <c r="A12" i="127"/>
  <c r="A14" i="127"/>
  <c r="A15" i="127"/>
  <c r="A16" i="127"/>
  <c r="A17" i="127"/>
  <c r="A18" i="127"/>
  <c r="A19" i="127"/>
  <c r="A20" i="127"/>
  <c r="A21" i="127"/>
  <c r="A22" i="127"/>
  <c r="A23" i="127"/>
  <c r="A24" i="127"/>
  <c r="A25" i="127"/>
  <c r="A26" i="127"/>
  <c r="A27" i="127"/>
  <c r="A28" i="127"/>
  <c r="A29" i="127"/>
  <c r="A30" i="127"/>
  <c r="A31" i="127"/>
  <c r="A32" i="127"/>
  <c r="A33" i="127"/>
  <c r="A34" i="127"/>
  <c r="A35" i="127"/>
  <c r="A36" i="127"/>
  <c r="A37" i="127"/>
  <c r="A38" i="127"/>
  <c r="H10" i="127"/>
  <c r="G10" i="127"/>
  <c r="F10" i="127"/>
  <c r="D10" i="127"/>
  <c r="E10" i="127"/>
  <c r="C10" i="127"/>
  <c r="B10" i="127"/>
  <c r="L22" i="10"/>
  <c r="L23" i="10"/>
  <c r="L24" i="10"/>
  <c r="L25" i="10"/>
  <c r="L21" i="10"/>
  <c r="L17" i="10"/>
  <c r="L18" i="10"/>
  <c r="L19" i="10"/>
  <c r="L16" i="10"/>
  <c r="M27" i="10"/>
  <c r="L13" i="10"/>
  <c r="L14" i="10"/>
  <c r="L10" i="10"/>
  <c r="L11" i="10"/>
  <c r="L12" i="10"/>
  <c r="B41" i="127"/>
  <c r="B40" i="127"/>
  <c r="B39" i="127"/>
  <c r="B38" i="127"/>
  <c r="B37" i="127"/>
  <c r="B36" i="127"/>
  <c r="B35" i="127"/>
  <c r="B34" i="127"/>
  <c r="B33" i="127"/>
  <c r="B32" i="127"/>
  <c r="B31" i="127"/>
  <c r="B30" i="127"/>
  <c r="B29" i="127"/>
  <c r="B28" i="127"/>
  <c r="B27" i="127"/>
  <c r="B26" i="127"/>
  <c r="B25" i="127"/>
  <c r="B24" i="127"/>
  <c r="B23" i="127"/>
  <c r="B22" i="127"/>
  <c r="B21" i="127"/>
  <c r="B20" i="127"/>
  <c r="B19" i="127"/>
  <c r="B18" i="127"/>
  <c r="B17" i="127"/>
  <c r="B16" i="127"/>
  <c r="B15" i="127"/>
  <c r="P6" i="22"/>
  <c r="B14" i="127" s="1"/>
  <c r="B12" i="127"/>
  <c r="B11" i="127"/>
  <c r="L9" i="10"/>
  <c r="G32" i="84" l="1"/>
  <c r="M30" i="87"/>
  <c r="M33" i="87" s="1"/>
  <c r="G31" i="79"/>
  <c r="L31" i="79" s="1"/>
  <c r="L32" i="79" s="1"/>
  <c r="L35" i="79" s="1"/>
  <c r="M30" i="78"/>
  <c r="M33" i="78" s="1"/>
  <c r="M30" i="88"/>
  <c r="M33" i="88" s="1"/>
  <c r="G29" i="86"/>
  <c r="I32" i="84"/>
  <c r="N32" i="84" s="1"/>
  <c r="N33" i="84" s="1"/>
  <c r="N36" i="84" s="1"/>
  <c r="K14" i="22" s="1"/>
  <c r="I29" i="88"/>
  <c r="N29" i="88" s="1"/>
  <c r="N30" i="88" s="1"/>
  <c r="N33" i="88" s="1"/>
  <c r="M30" i="89"/>
  <c r="M33" i="89" s="1"/>
  <c r="J18" i="22" s="1"/>
  <c r="I29" i="80"/>
  <c r="N29" i="80" s="1"/>
  <c r="N30" i="80" s="1"/>
  <c r="N33" i="80" s="1"/>
  <c r="I29" i="87"/>
  <c r="N29" i="87" s="1"/>
  <c r="N30" i="87" s="1"/>
  <c r="N33" i="87" s="1"/>
  <c r="M30" i="86"/>
  <c r="M33" i="86" s="1"/>
  <c r="J15" i="22" s="1"/>
  <c r="M33" i="84"/>
  <c r="M36" i="84" s="1"/>
  <c r="G29" i="105"/>
  <c r="L29" i="105" s="1"/>
  <c r="L30" i="105" s="1"/>
  <c r="L33" i="105" s="1"/>
  <c r="M30" i="105"/>
  <c r="M33" i="105" s="1"/>
  <c r="J13" i="22" s="1"/>
  <c r="I29" i="105"/>
  <c r="N29" i="105" s="1"/>
  <c r="N30" i="105" s="1"/>
  <c r="N33" i="105" s="1"/>
  <c r="K13" i="22" s="1"/>
  <c r="G29" i="80"/>
  <c r="J29" i="80" s="1"/>
  <c r="O29" i="80" s="1"/>
  <c r="O30" i="80" s="1"/>
  <c r="M30" i="76"/>
  <c r="M33" i="76" s="1"/>
  <c r="I29" i="86"/>
  <c r="N29" i="86" s="1"/>
  <c r="N30" i="86" s="1"/>
  <c r="N33" i="86" s="1"/>
  <c r="K15" i="22" s="1"/>
  <c r="I29" i="78"/>
  <c r="N29" i="78" s="1"/>
  <c r="N30" i="78" s="1"/>
  <c r="N33" i="78" s="1"/>
  <c r="G35" i="81"/>
  <c r="L35" i="81" s="1"/>
  <c r="L36" i="81" s="1"/>
  <c r="L39" i="81" s="1"/>
  <c r="M30" i="83"/>
  <c r="M33" i="83" s="1"/>
  <c r="I31" i="79"/>
  <c r="N31" i="79" s="1"/>
  <c r="N32" i="79" s="1"/>
  <c r="N35" i="79" s="1"/>
  <c r="G33" i="77"/>
  <c r="L33" i="77" s="1"/>
  <c r="L34" i="77" s="1"/>
  <c r="L37" i="77" s="1"/>
  <c r="R35" i="127"/>
  <c r="R21" i="127"/>
  <c r="AH11" i="127"/>
  <c r="AH37" i="127"/>
  <c r="Z29" i="127"/>
  <c r="AH36" i="127"/>
  <c r="I29" i="76"/>
  <c r="N29" i="76" s="1"/>
  <c r="N30" i="76" s="1"/>
  <c r="N33" i="76" s="1"/>
  <c r="M34" i="77"/>
  <c r="M37" i="77" s="1"/>
  <c r="I33" i="77"/>
  <c r="N33" i="77" s="1"/>
  <c r="N34" i="77" s="1"/>
  <c r="N37" i="77" s="1"/>
  <c r="K21" i="22" s="1"/>
  <c r="M32" i="79"/>
  <c r="M35" i="79" s="1"/>
  <c r="J19" i="22" s="1"/>
  <c r="I29" i="89"/>
  <c r="N29" i="89" s="1"/>
  <c r="N30" i="89" s="1"/>
  <c r="N33" i="89" s="1"/>
  <c r="K18" i="22" s="1"/>
  <c r="G29" i="89"/>
  <c r="L29" i="89" s="1"/>
  <c r="L30" i="89" s="1"/>
  <c r="L33" i="89" s="1"/>
  <c r="G29" i="83"/>
  <c r="L29" i="83" s="1"/>
  <c r="L30" i="83" s="1"/>
  <c r="L33" i="83" s="1"/>
  <c r="L29" i="76"/>
  <c r="L30" i="76" s="1"/>
  <c r="J29" i="76"/>
  <c r="O29" i="76" s="1"/>
  <c r="O30" i="76" s="1"/>
  <c r="G29" i="106"/>
  <c r="L29" i="78"/>
  <c r="L30" i="78" s="1"/>
  <c r="L33" i="78" s="1"/>
  <c r="J29" i="78"/>
  <c r="O29" i="78" s="1"/>
  <c r="O30" i="78" s="1"/>
  <c r="I35" i="81"/>
  <c r="N35" i="81" s="1"/>
  <c r="N36" i="81" s="1"/>
  <c r="N39" i="81" s="1"/>
  <c r="G29" i="88"/>
  <c r="L29" i="87"/>
  <c r="L30" i="87" s="1"/>
  <c r="L33" i="87" s="1"/>
  <c r="J29" i="87"/>
  <c r="O29" i="87" s="1"/>
  <c r="O30" i="87" s="1"/>
  <c r="L29" i="86"/>
  <c r="L30" i="86" s="1"/>
  <c r="L33" i="86" s="1"/>
  <c r="J29" i="86"/>
  <c r="O29" i="86" s="1"/>
  <c r="O30" i="86" s="1"/>
  <c r="L32" i="84"/>
  <c r="L33" i="84" s="1"/>
  <c r="L36" i="84" s="1"/>
  <c r="J32" i="84"/>
  <c r="O32" i="84" s="1"/>
  <c r="O33" i="84" s="1"/>
  <c r="I29" i="83"/>
  <c r="N29" i="83" s="1"/>
  <c r="N30" i="83" s="1"/>
  <c r="N33" i="83" s="1"/>
  <c r="R41" i="127"/>
  <c r="Z15" i="127"/>
  <c r="R39" i="127"/>
  <c r="R25" i="127"/>
  <c r="J41" i="127"/>
  <c r="J39" i="127"/>
  <c r="J38" i="127"/>
  <c r="J25" i="127"/>
  <c r="J21" i="127"/>
  <c r="AH38" i="127"/>
  <c r="AH24" i="127"/>
  <c r="Z24" i="127"/>
  <c r="R22" i="127"/>
  <c r="Z21" i="127"/>
  <c r="J37" i="127"/>
  <c r="J19" i="127"/>
  <c r="R38" i="127"/>
  <c r="R19" i="127"/>
  <c r="AH21" i="127"/>
  <c r="J24" i="127"/>
  <c r="Z32" i="127"/>
  <c r="AH32" i="127"/>
  <c r="Z11" i="127"/>
  <c r="Z38" i="127"/>
  <c r="AH20" i="127"/>
  <c r="J36" i="127"/>
  <c r="J18" i="127"/>
  <c r="R37" i="127"/>
  <c r="R18" i="127"/>
  <c r="AH30" i="127"/>
  <c r="AH19" i="127"/>
  <c r="Z19" i="127"/>
  <c r="J35" i="127"/>
  <c r="J17" i="127"/>
  <c r="R36" i="127"/>
  <c r="R17" i="127"/>
  <c r="Z37" i="127"/>
  <c r="AH29" i="127"/>
  <c r="AH18" i="127"/>
  <c r="Z18" i="127"/>
  <c r="AH39" i="127"/>
  <c r="Z39" i="127"/>
  <c r="J32" i="127"/>
  <c r="J16" i="127"/>
  <c r="R16" i="127"/>
  <c r="AH12" i="127"/>
  <c r="AD12" i="127"/>
  <c r="AE12" i="127"/>
  <c r="AF12" i="127"/>
  <c r="T12" i="127"/>
  <c r="U12" i="127"/>
  <c r="V12" i="127"/>
  <c r="W12" i="127"/>
  <c r="X12" i="127"/>
  <c r="X11" i="127"/>
  <c r="AB11" i="127"/>
  <c r="AC11" i="127"/>
  <c r="AD11" i="127"/>
  <c r="AE11" i="127"/>
  <c r="S11" i="127"/>
  <c r="AF11" i="127"/>
  <c r="T11" i="127"/>
  <c r="Z36" i="127"/>
  <c r="AH28" i="127"/>
  <c r="AH17" i="127"/>
  <c r="Z17" i="127"/>
  <c r="J30" i="127"/>
  <c r="J15" i="127"/>
  <c r="R32" i="127"/>
  <c r="R15" i="127"/>
  <c r="V11" i="127"/>
  <c r="Z35" i="127"/>
  <c r="AH35" i="127"/>
  <c r="AH41" i="127"/>
  <c r="Z41" i="127"/>
  <c r="J29" i="127"/>
  <c r="J12" i="127"/>
  <c r="R30" i="127"/>
  <c r="R12" i="127"/>
  <c r="U11" i="127"/>
  <c r="AH14" i="127"/>
  <c r="AH26" i="127"/>
  <c r="Z26" i="127"/>
  <c r="AH16" i="127"/>
  <c r="Z16" i="127"/>
  <c r="J28" i="127"/>
  <c r="R29" i="127"/>
  <c r="R11" i="127"/>
  <c r="Z31" i="127"/>
  <c r="AC12" i="127"/>
  <c r="R24" i="127"/>
  <c r="AH22" i="127"/>
  <c r="Z22" i="127"/>
  <c r="J22" i="127"/>
  <c r="Z12" i="127"/>
  <c r="AH25" i="127"/>
  <c r="Z25" i="127"/>
  <c r="AH15" i="127"/>
  <c r="J11" i="127"/>
  <c r="J26" i="127"/>
  <c r="R26" i="127"/>
  <c r="Z30" i="127"/>
  <c r="AB12" i="127"/>
  <c r="B5" i="129"/>
  <c r="B29" i="129"/>
  <c r="B18" i="129"/>
  <c r="B37" i="129"/>
  <c r="B6" i="129"/>
  <c r="B19" i="129"/>
  <c r="B30" i="129"/>
  <c r="B38" i="129"/>
  <c r="Z28" i="127"/>
  <c r="R28" i="127"/>
  <c r="AH34" i="127"/>
  <c r="J34" i="127"/>
  <c r="R34" i="127"/>
  <c r="Z34" i="127"/>
  <c r="J40" i="127"/>
  <c r="Z40" i="127"/>
  <c r="AH40" i="127"/>
  <c r="R40" i="127"/>
  <c r="AH33" i="127"/>
  <c r="J33" i="127"/>
  <c r="R33" i="127"/>
  <c r="Z33" i="127"/>
  <c r="R31" i="127"/>
  <c r="J31" i="127"/>
  <c r="AH31" i="127"/>
  <c r="Z27" i="127"/>
  <c r="J27" i="127"/>
  <c r="AH27" i="127"/>
  <c r="R27" i="127"/>
  <c r="Z23" i="127"/>
  <c r="AH23" i="127"/>
  <c r="R23" i="127"/>
  <c r="J23" i="127"/>
  <c r="R20" i="127"/>
  <c r="Z20" i="127"/>
  <c r="J20" i="127"/>
  <c r="J14" i="127"/>
  <c r="R14" i="127"/>
  <c r="Z14" i="127"/>
  <c r="K16" i="22"/>
  <c r="J20" i="22"/>
  <c r="J16" i="22"/>
  <c r="L20" i="10"/>
  <c r="L26" i="10"/>
  <c r="J35" i="81" l="1"/>
  <c r="O35" i="81" s="1"/>
  <c r="O36" i="81" s="1"/>
  <c r="O38" i="81" s="1"/>
  <c r="O39" i="81" s="1"/>
  <c r="O40" i="81" s="1"/>
  <c r="L29" i="80"/>
  <c r="L30" i="80" s="1"/>
  <c r="L33" i="80" s="1"/>
  <c r="J31" i="79"/>
  <c r="O31" i="79" s="1"/>
  <c r="O32" i="79" s="1"/>
  <c r="O34" i="79" s="1"/>
  <c r="O35" i="79" s="1"/>
  <c r="O36" i="79" s="1"/>
  <c r="J29" i="105"/>
  <c r="O29" i="105" s="1"/>
  <c r="O30" i="105" s="1"/>
  <c r="L33" i="76"/>
  <c r="J33" i="77"/>
  <c r="O33" i="77" s="1"/>
  <c r="O34" i="77" s="1"/>
  <c r="O36" i="77" s="1"/>
  <c r="O37" i="77" s="1"/>
  <c r="O38" i="77" s="1"/>
  <c r="J29" i="89"/>
  <c r="O29" i="89" s="1"/>
  <c r="O30" i="89" s="1"/>
  <c r="O32" i="89" s="1"/>
  <c r="O33" i="89" s="1"/>
  <c r="O34" i="89" s="1"/>
  <c r="O57" i="90"/>
  <c r="H5" i="22" s="1"/>
  <c r="L58" i="90"/>
  <c r="J29" i="83"/>
  <c r="O29" i="83" s="1"/>
  <c r="O30" i="83" s="1"/>
  <c r="O32" i="83" s="1"/>
  <c r="O33" i="83" s="1"/>
  <c r="O34" i="83" s="1"/>
  <c r="O32" i="76"/>
  <c r="L29" i="106"/>
  <c r="L30" i="106" s="1"/>
  <c r="L33" i="106" s="1"/>
  <c r="J29" i="106"/>
  <c r="O29" i="106" s="1"/>
  <c r="O30" i="106" s="1"/>
  <c r="O32" i="78"/>
  <c r="O33" i="78" s="1"/>
  <c r="O34" i="78" s="1"/>
  <c r="O32" i="80"/>
  <c r="O33" i="80" s="1"/>
  <c r="O34" i="80" s="1"/>
  <c r="L29" i="88"/>
  <c r="L30" i="88" s="1"/>
  <c r="L33" i="88" s="1"/>
  <c r="J29" i="88"/>
  <c r="O29" i="88" s="1"/>
  <c r="O30" i="88" s="1"/>
  <c r="G17" i="22" s="1"/>
  <c r="O32" i="87"/>
  <c r="O33" i="87" s="1"/>
  <c r="O34" i="87" s="1"/>
  <c r="O32" i="86"/>
  <c r="O33" i="86" s="1"/>
  <c r="O34" i="86" s="1"/>
  <c r="O35" i="84"/>
  <c r="O36" i="84" s="1"/>
  <c r="O37" i="84" s="1"/>
  <c r="O32" i="105"/>
  <c r="O33" i="105" s="1"/>
  <c r="O34" i="105" s="1"/>
  <c r="K19" i="22"/>
  <c r="J14" i="22"/>
  <c r="J21" i="22"/>
  <c r="K20" i="22"/>
  <c r="K17" i="22"/>
  <c r="J17" i="22"/>
  <c r="G16" i="22"/>
  <c r="G13" i="22"/>
  <c r="O58" i="90" l="1"/>
  <c r="O33" i="76"/>
  <c r="O34" i="76" s="1"/>
  <c r="O32" i="106"/>
  <c r="O33" i="106" s="1"/>
  <c r="O34" i="106" s="1"/>
  <c r="O32" i="88"/>
  <c r="O33" i="88" s="1"/>
  <c r="O34" i="88" s="1"/>
  <c r="I21" i="22"/>
  <c r="I18" i="22"/>
  <c r="I17" i="22"/>
  <c r="I16" i="22"/>
  <c r="I15" i="22"/>
  <c r="G21" i="22"/>
  <c r="G20" i="22"/>
  <c r="G19" i="22"/>
  <c r="G18" i="22"/>
  <c r="H16" i="22"/>
  <c r="G15" i="22"/>
  <c r="G14" i="22"/>
  <c r="O59" i="90" l="1"/>
  <c r="M24" i="22" s="1"/>
  <c r="L5" i="22"/>
  <c r="I19" i="22"/>
  <c r="I20" i="22"/>
  <c r="H17" i="22"/>
  <c r="I14" i="22"/>
  <c r="I13" i="22"/>
  <c r="H13" i="22"/>
  <c r="H21" i="22"/>
  <c r="H20" i="22"/>
  <c r="H19" i="22"/>
  <c r="H18" i="22"/>
  <c r="H15" i="22"/>
  <c r="H14" i="22"/>
  <c r="M5" i="22" l="1"/>
  <c r="L17" i="22"/>
  <c r="M17" i="22" s="1"/>
  <c r="L16" i="22"/>
  <c r="M16" i="22" s="1"/>
  <c r="L13" i="22"/>
  <c r="M13" i="22" s="1"/>
  <c r="M11" i="22"/>
  <c r="M10" i="22"/>
  <c r="M8" i="22"/>
  <c r="M6" i="22"/>
  <c r="N5" i="22" l="1"/>
  <c r="F13" i="127"/>
  <c r="N13" i="127" s="1"/>
  <c r="E9" i="129" s="1"/>
  <c r="F29" i="127"/>
  <c r="N29" i="127" s="1"/>
  <c r="F23" i="127"/>
  <c r="F32" i="127"/>
  <c r="N16" i="22"/>
  <c r="F25" i="127"/>
  <c r="N11" i="22"/>
  <c r="F18" i="127"/>
  <c r="N8" i="22"/>
  <c r="F22" i="127"/>
  <c r="N10" i="22"/>
  <c r="F33" i="127"/>
  <c r="N17" i="22"/>
  <c r="F27" i="127"/>
  <c r="N13" i="22"/>
  <c r="F14" i="127"/>
  <c r="N6" i="22"/>
  <c r="L21" i="22"/>
  <c r="M21" i="22" s="1"/>
  <c r="L20" i="22"/>
  <c r="M20" i="22" s="1"/>
  <c r="L19" i="22"/>
  <c r="M19" i="22" s="1"/>
  <c r="L18" i="22"/>
  <c r="M18" i="22" s="1"/>
  <c r="L14" i="22"/>
  <c r="M14" i="22" s="1"/>
  <c r="M7" i="22"/>
  <c r="L15" i="22"/>
  <c r="M15" i="22" s="1"/>
  <c r="M12" i="22"/>
  <c r="M9" i="22"/>
  <c r="N9" i="22" s="1"/>
  <c r="O29" i="10"/>
  <c r="O25" i="10"/>
  <c r="N25" i="10"/>
  <c r="M25" i="10"/>
  <c r="O24" i="10"/>
  <c r="N24" i="10"/>
  <c r="M24" i="10"/>
  <c r="O23" i="10"/>
  <c r="N23" i="10"/>
  <c r="M23" i="10"/>
  <c r="O22" i="10"/>
  <c r="N22" i="10"/>
  <c r="M22" i="10"/>
  <c r="O21" i="10"/>
  <c r="N21" i="10"/>
  <c r="M21" i="10"/>
  <c r="O19" i="10"/>
  <c r="N19" i="10"/>
  <c r="M19" i="10"/>
  <c r="O18" i="10"/>
  <c r="N18" i="10"/>
  <c r="M18" i="10"/>
  <c r="O17" i="10"/>
  <c r="N17" i="10"/>
  <c r="M17" i="10"/>
  <c r="O16" i="10"/>
  <c r="N16" i="10"/>
  <c r="M16" i="10"/>
  <c r="O14" i="10"/>
  <c r="M14" i="10"/>
  <c r="O13" i="10"/>
  <c r="N13" i="10"/>
  <c r="M13" i="10"/>
  <c r="O12" i="10"/>
  <c r="N12" i="10"/>
  <c r="M12" i="10"/>
  <c r="O11" i="10"/>
  <c r="N11" i="10"/>
  <c r="M11" i="10"/>
  <c r="O10" i="10"/>
  <c r="N10" i="10"/>
  <c r="M10" i="10"/>
  <c r="O9" i="10"/>
  <c r="N9" i="10"/>
  <c r="M9" i="10"/>
  <c r="O5" i="22" l="1"/>
  <c r="G13" i="127"/>
  <c r="O13" i="127" s="1"/>
  <c r="F9" i="129" s="1"/>
  <c r="AL32" i="127"/>
  <c r="N32" i="127"/>
  <c r="E24" i="129" s="1"/>
  <c r="AD22" i="127"/>
  <c r="N22" i="127"/>
  <c r="E34" i="129" s="1"/>
  <c r="AL18" i="127"/>
  <c r="V18" i="127"/>
  <c r="V27" i="127"/>
  <c r="AL27" i="127"/>
  <c r="V14" i="127"/>
  <c r="AL14" i="127"/>
  <c r="N33" i="127"/>
  <c r="V33" i="127"/>
  <c r="AL33" i="127"/>
  <c r="AD33" i="127"/>
  <c r="AL23" i="127"/>
  <c r="AD23" i="127"/>
  <c r="AL12" i="127"/>
  <c r="AD29" i="127"/>
  <c r="AL29" i="127"/>
  <c r="V29" i="127"/>
  <c r="AL25" i="127"/>
  <c r="AD25" i="127"/>
  <c r="V32" i="127"/>
  <c r="AD32" i="127"/>
  <c r="N27" i="127"/>
  <c r="E22" i="129" s="1"/>
  <c r="AD27" i="127"/>
  <c r="V25" i="127"/>
  <c r="N25" i="127"/>
  <c r="E21" i="129" s="1"/>
  <c r="V23" i="127"/>
  <c r="N23" i="127"/>
  <c r="V22" i="127"/>
  <c r="AL22" i="127"/>
  <c r="AD14" i="127"/>
  <c r="N14" i="127"/>
  <c r="E10" i="129" s="1"/>
  <c r="AD18" i="127"/>
  <c r="N18" i="127"/>
  <c r="E12" i="129" s="1"/>
  <c r="F15" i="127"/>
  <c r="F39" i="127"/>
  <c r="F19" i="127"/>
  <c r="N19" i="127" s="1"/>
  <c r="F35" i="127"/>
  <c r="N19" i="22"/>
  <c r="F40" i="127"/>
  <c r="F36" i="127"/>
  <c r="F34" i="127"/>
  <c r="N34" i="127" s="1"/>
  <c r="E25" i="129" s="1"/>
  <c r="N18" i="22"/>
  <c r="F17" i="127"/>
  <c r="N7" i="22"/>
  <c r="F31" i="127"/>
  <c r="N15" i="22"/>
  <c r="F37" i="127"/>
  <c r="N37" i="127" s="1"/>
  <c r="E26" i="129" s="1"/>
  <c r="N20" i="22"/>
  <c r="F30" i="127"/>
  <c r="N30" i="127" s="1"/>
  <c r="E23" i="129" s="1"/>
  <c r="N14" i="22"/>
  <c r="F26" i="127"/>
  <c r="N12" i="22"/>
  <c r="F24" i="127"/>
  <c r="F28" i="127"/>
  <c r="N28" i="127" s="1"/>
  <c r="F38" i="127"/>
  <c r="N21" i="22"/>
  <c r="F20" i="127"/>
  <c r="F21" i="127"/>
  <c r="F16" i="127"/>
  <c r="N20" i="10"/>
  <c r="M26" i="10"/>
  <c r="O26" i="10"/>
  <c r="N26" i="10"/>
  <c r="O20" i="10"/>
  <c r="O15" i="10"/>
  <c r="M20" i="10"/>
  <c r="M15" i="10"/>
  <c r="E14" i="129" l="1"/>
  <c r="H13" i="127"/>
  <c r="P13" i="127" s="1"/>
  <c r="AL26" i="127"/>
  <c r="N26" i="127"/>
  <c r="E40" i="129" s="1"/>
  <c r="AL31" i="127"/>
  <c r="N31" i="127"/>
  <c r="E13" i="129" s="1"/>
  <c r="AD39" i="127"/>
  <c r="N39" i="127"/>
  <c r="V24" i="127"/>
  <c r="N24" i="127"/>
  <c r="AD17" i="127"/>
  <c r="N17" i="127"/>
  <c r="E11" i="129" s="1"/>
  <c r="AD28" i="127"/>
  <c r="AL28" i="127"/>
  <c r="V28" i="127"/>
  <c r="N16" i="127"/>
  <c r="V16" i="127"/>
  <c r="AL16" i="127"/>
  <c r="AD16" i="127"/>
  <c r="N38" i="127"/>
  <c r="E15" i="129" s="1"/>
  <c r="V38" i="127"/>
  <c r="AL38" i="127"/>
  <c r="AD38" i="127"/>
  <c r="AL15" i="127"/>
  <c r="V15" i="127"/>
  <c r="AD19" i="127"/>
  <c r="V19" i="127"/>
  <c r="AL19" i="127"/>
  <c r="AL34" i="127"/>
  <c r="V34" i="127"/>
  <c r="AD34" i="127"/>
  <c r="AL30" i="127"/>
  <c r="V30" i="127"/>
  <c r="AD30" i="127"/>
  <c r="AD36" i="127"/>
  <c r="AL36" i="127"/>
  <c r="AD21" i="127"/>
  <c r="AL21" i="127"/>
  <c r="AL40" i="127"/>
  <c r="AD40" i="127"/>
  <c r="V20" i="127"/>
  <c r="AL20" i="127"/>
  <c r="AD37" i="127"/>
  <c r="V37" i="127"/>
  <c r="AL37" i="127"/>
  <c r="N35" i="127"/>
  <c r="E41" i="129" s="1"/>
  <c r="AD35" i="127"/>
  <c r="V35" i="127"/>
  <c r="AL35" i="127"/>
  <c r="V40" i="127"/>
  <c r="N40" i="127"/>
  <c r="V36" i="127"/>
  <c r="N36" i="127"/>
  <c r="V31" i="127"/>
  <c r="AD31" i="127"/>
  <c r="V26" i="127"/>
  <c r="AD26" i="127"/>
  <c r="AD24" i="127"/>
  <c r="AL24" i="127"/>
  <c r="V17" i="127"/>
  <c r="AL17" i="127"/>
  <c r="AD15" i="127"/>
  <c r="N15" i="127"/>
  <c r="V21" i="127"/>
  <c r="N21" i="127"/>
  <c r="E33" i="129" s="1"/>
  <c r="V39" i="127"/>
  <c r="AL39" i="127"/>
  <c r="N20" i="127"/>
  <c r="AD20" i="127"/>
  <c r="F41" i="127"/>
  <c r="N41" i="127" s="1"/>
  <c r="M28" i="10"/>
  <c r="M31" i="10" s="1"/>
  <c r="J3" i="22" s="1"/>
  <c r="J4" i="22" l="1"/>
  <c r="J22" i="22" s="1"/>
  <c r="AD41" i="127"/>
  <c r="AL41" i="127"/>
  <c r="V41" i="127"/>
  <c r="C36" i="127"/>
  <c r="AI36" i="127" l="1"/>
  <c r="AA36" i="127"/>
  <c r="S36" i="127"/>
  <c r="K36" i="127"/>
  <c r="A17" i="125"/>
  <c r="A16" i="125"/>
  <c r="A15" i="125"/>
  <c r="A14" i="125"/>
  <c r="A13" i="125"/>
  <c r="A12" i="125"/>
  <c r="A11" i="125"/>
  <c r="A10" i="125"/>
  <c r="A9" i="125"/>
  <c r="A8" i="125"/>
  <c r="A7" i="125"/>
  <c r="E41" i="127" l="1"/>
  <c r="M41" i="127" s="1"/>
  <c r="E40" i="127"/>
  <c r="E39" i="127"/>
  <c r="F21" i="22"/>
  <c r="E38" i="127" s="1"/>
  <c r="F20" i="22"/>
  <c r="E37" i="127" s="1"/>
  <c r="M37" i="127" s="1"/>
  <c r="D26" i="129" s="1"/>
  <c r="E36" i="127"/>
  <c r="F19" i="22"/>
  <c r="E35" i="127" s="1"/>
  <c r="F18" i="22"/>
  <c r="E34" i="127" s="1"/>
  <c r="M34" i="127" s="1"/>
  <c r="D25" i="129" s="1"/>
  <c r="F17" i="22"/>
  <c r="E33" i="127" s="1"/>
  <c r="F16" i="22"/>
  <c r="E32" i="127" s="1"/>
  <c r="F15" i="22"/>
  <c r="E31" i="127" s="1"/>
  <c r="F14" i="22"/>
  <c r="E30" i="127" s="1"/>
  <c r="M30" i="127" s="1"/>
  <c r="D23" i="129" s="1"/>
  <c r="E29" i="127"/>
  <c r="M29" i="127" s="1"/>
  <c r="E28" i="127"/>
  <c r="M28" i="127" s="1"/>
  <c r="F13" i="22"/>
  <c r="E27" i="127" s="1"/>
  <c r="F12" i="22"/>
  <c r="E26" i="127" s="1"/>
  <c r="F11" i="22"/>
  <c r="E25" i="127" s="1"/>
  <c r="E24" i="127"/>
  <c r="E23" i="127"/>
  <c r="E22" i="127"/>
  <c r="E21" i="127"/>
  <c r="E20" i="127"/>
  <c r="M20" i="127" s="1"/>
  <c r="E19" i="127"/>
  <c r="M19" i="127" s="1"/>
  <c r="E18" i="127"/>
  <c r="E17" i="127"/>
  <c r="E16" i="127"/>
  <c r="E15" i="127"/>
  <c r="F6" i="22"/>
  <c r="E14" i="127" s="1"/>
  <c r="D41" i="127"/>
  <c r="L41" i="127" s="1"/>
  <c r="D40" i="127"/>
  <c r="D39" i="127"/>
  <c r="E21" i="22"/>
  <c r="D38" i="127" s="1"/>
  <c r="E20" i="22"/>
  <c r="D37" i="127" s="1"/>
  <c r="L37" i="127" s="1"/>
  <c r="C26" i="129" s="1"/>
  <c r="D36" i="127"/>
  <c r="E19" i="22"/>
  <c r="D35" i="127" s="1"/>
  <c r="E18" i="22"/>
  <c r="D34" i="127" s="1"/>
  <c r="L34" i="127" s="1"/>
  <c r="C25" i="129" s="1"/>
  <c r="E17" i="22"/>
  <c r="D33" i="127" s="1"/>
  <c r="E16" i="22"/>
  <c r="D32" i="127" s="1"/>
  <c r="E15" i="22"/>
  <c r="D31" i="127" s="1"/>
  <c r="E14" i="22"/>
  <c r="D30" i="127" s="1"/>
  <c r="L30" i="127" s="1"/>
  <c r="C23" i="129" s="1"/>
  <c r="D29" i="127"/>
  <c r="L29" i="127" s="1"/>
  <c r="D28" i="127"/>
  <c r="L28" i="127" s="1"/>
  <c r="E13" i="22"/>
  <c r="D27" i="127" s="1"/>
  <c r="E12" i="22"/>
  <c r="D26" i="127" s="1"/>
  <c r="E11" i="22"/>
  <c r="D25" i="127" s="1"/>
  <c r="D24" i="127"/>
  <c r="D23" i="127"/>
  <c r="D22" i="127"/>
  <c r="D21" i="127"/>
  <c r="D20" i="127"/>
  <c r="L20" i="127" s="1"/>
  <c r="D19" i="127"/>
  <c r="L19" i="127" s="1"/>
  <c r="D18" i="127"/>
  <c r="D17" i="127"/>
  <c r="D16" i="127"/>
  <c r="D15" i="127"/>
  <c r="E6" i="22"/>
  <c r="D14" i="127" s="1"/>
  <c r="C41" i="127"/>
  <c r="K41" i="127" s="1"/>
  <c r="C40" i="127"/>
  <c r="C39" i="127"/>
  <c r="D21" i="22"/>
  <c r="C38" i="127" s="1"/>
  <c r="D20" i="22"/>
  <c r="C37" i="127" s="1"/>
  <c r="K37" i="127" s="1"/>
  <c r="B26" i="129" s="1"/>
  <c r="D19" i="22"/>
  <c r="C35" i="127" s="1"/>
  <c r="D18" i="22"/>
  <c r="C34" i="127" s="1"/>
  <c r="K34" i="127" s="1"/>
  <c r="B25" i="129" s="1"/>
  <c r="D17" i="22"/>
  <c r="C33" i="127" s="1"/>
  <c r="D16" i="22"/>
  <c r="C32" i="127" s="1"/>
  <c r="D15" i="22"/>
  <c r="C31" i="127" s="1"/>
  <c r="D14" i="22"/>
  <c r="C30" i="127" s="1"/>
  <c r="K30" i="127" s="1"/>
  <c r="B23" i="129" s="1"/>
  <c r="C29" i="127"/>
  <c r="K29" i="127" s="1"/>
  <c r="C28" i="127"/>
  <c r="K28" i="127" s="1"/>
  <c r="D13" i="22"/>
  <c r="C27" i="127" s="1"/>
  <c r="D12" i="22"/>
  <c r="C26" i="127" s="1"/>
  <c r="D11" i="22"/>
  <c r="C25" i="127" s="1"/>
  <c r="C24" i="127"/>
  <c r="C23" i="127"/>
  <c r="D10" i="22"/>
  <c r="C22" i="127" s="1"/>
  <c r="D9" i="22"/>
  <c r="C21" i="127" s="1"/>
  <c r="C20" i="127"/>
  <c r="K20" i="127" s="1"/>
  <c r="C19" i="127"/>
  <c r="K19" i="127" s="1"/>
  <c r="D8" i="22"/>
  <c r="C18" i="127" s="1"/>
  <c r="D7" i="22"/>
  <c r="C17" i="127" s="1"/>
  <c r="C16" i="127"/>
  <c r="C15" i="127"/>
  <c r="D6" i="22"/>
  <c r="C14" i="127" s="1"/>
  <c r="C21" i="22"/>
  <c r="C20" i="22"/>
  <c r="C19" i="22"/>
  <c r="C18" i="22"/>
  <c r="C17" i="22"/>
  <c r="C16" i="22"/>
  <c r="C15" i="22"/>
  <c r="C14" i="22"/>
  <c r="C13" i="22"/>
  <c r="C12" i="22"/>
  <c r="C11" i="22"/>
  <c r="C10" i="22"/>
  <c r="C9" i="22"/>
  <c r="C8" i="22"/>
  <c r="C7" i="22"/>
  <c r="C6" i="22"/>
  <c r="B6" i="22"/>
  <c r="E12" i="127"/>
  <c r="C12" i="127"/>
  <c r="K12" i="127" s="1"/>
  <c r="B21" i="22"/>
  <c r="B20" i="22"/>
  <c r="B19" i="22"/>
  <c r="B18" i="22"/>
  <c r="B17" i="22"/>
  <c r="B16" i="22"/>
  <c r="B15" i="22"/>
  <c r="B14" i="22"/>
  <c r="B13" i="22"/>
  <c r="B12" i="22"/>
  <c r="B11" i="22"/>
  <c r="B10" i="22"/>
  <c r="B9" i="22"/>
  <c r="B8" i="22"/>
  <c r="B7" i="22"/>
  <c r="E11" i="127"/>
  <c r="E3" i="22"/>
  <c r="C11" i="127"/>
  <c r="K11" i="127" s="1"/>
  <c r="C3" i="22"/>
  <c r="C4" i="22" s="1"/>
  <c r="B3" i="22"/>
  <c r="B4" i="22" s="1"/>
  <c r="AK31" i="127" l="1"/>
  <c r="M31" i="127"/>
  <c r="D13" i="129" s="1"/>
  <c r="AK32" i="127"/>
  <c r="M32" i="127"/>
  <c r="D24" i="129" s="1"/>
  <c r="AJ26" i="127"/>
  <c r="L26" i="127"/>
  <c r="C40" i="129" s="1"/>
  <c r="AI26" i="127"/>
  <c r="K26" i="127"/>
  <c r="B40" i="129" s="1"/>
  <c r="AB39" i="127"/>
  <c r="L39" i="127"/>
  <c r="AI31" i="127"/>
  <c r="K31" i="127"/>
  <c r="B13" i="129" s="1"/>
  <c r="AI32" i="127"/>
  <c r="K32" i="127"/>
  <c r="B24" i="129" s="1"/>
  <c r="AK26" i="127"/>
  <c r="M26" i="127"/>
  <c r="D40" i="129" s="1"/>
  <c r="AJ31" i="127"/>
  <c r="L31" i="127"/>
  <c r="C13" i="129" s="1"/>
  <c r="AC39" i="127"/>
  <c r="M39" i="127"/>
  <c r="AA39" i="127"/>
  <c r="K39" i="127"/>
  <c r="AJ32" i="127"/>
  <c r="L32" i="127"/>
  <c r="C24" i="129" s="1"/>
  <c r="T24" i="127"/>
  <c r="L24" i="127"/>
  <c r="AA17" i="127"/>
  <c r="K17" i="127"/>
  <c r="B11" i="129" s="1"/>
  <c r="AC22" i="127"/>
  <c r="M22" i="127"/>
  <c r="D34" i="129" s="1"/>
  <c r="U24" i="127"/>
  <c r="M24" i="127"/>
  <c r="AB17" i="127"/>
  <c r="L17" i="127"/>
  <c r="C11" i="129" s="1"/>
  <c r="AA22" i="127"/>
  <c r="K22" i="127"/>
  <c r="B34" i="129" s="1"/>
  <c r="S24" i="127"/>
  <c r="K24" i="127"/>
  <c r="AC17" i="127"/>
  <c r="M17" i="127"/>
  <c r="D11" i="129" s="1"/>
  <c r="AB22" i="127"/>
  <c r="L22" i="127"/>
  <c r="C34" i="129" s="1"/>
  <c r="J23" i="22"/>
  <c r="E10" i="132" s="1"/>
  <c r="AJ25" i="127"/>
  <c r="AB25" i="127"/>
  <c r="AA29" i="127"/>
  <c r="S29" i="127"/>
  <c r="AI29" i="127"/>
  <c r="AJ14" i="127"/>
  <c r="T14" i="127"/>
  <c r="AK34" i="127"/>
  <c r="U34" i="127"/>
  <c r="AC34" i="127"/>
  <c r="AI18" i="127"/>
  <c r="S18" i="127"/>
  <c r="AI30" i="127"/>
  <c r="S30" i="127"/>
  <c r="AA30" i="127"/>
  <c r="AJ15" i="127"/>
  <c r="T15" i="127"/>
  <c r="AJ27" i="127"/>
  <c r="T27" i="127"/>
  <c r="AK23" i="127"/>
  <c r="AC23" i="127"/>
  <c r="M35" i="127"/>
  <c r="D41" i="129" s="1"/>
  <c r="U35" i="127"/>
  <c r="AC35" i="127"/>
  <c r="AK35" i="127"/>
  <c r="L38" i="127"/>
  <c r="C15" i="129" s="1"/>
  <c r="T38" i="127"/>
  <c r="AJ38" i="127"/>
  <c r="AB38" i="127"/>
  <c r="AA19" i="127"/>
  <c r="S19" i="127"/>
  <c r="AI19" i="127"/>
  <c r="L16" i="127"/>
  <c r="AB16" i="127"/>
  <c r="T16" i="127"/>
  <c r="AJ16" i="127"/>
  <c r="AB28" i="127"/>
  <c r="T28" i="127"/>
  <c r="AJ28" i="127"/>
  <c r="AJ40" i="127"/>
  <c r="AB40" i="127"/>
  <c r="AC36" i="127"/>
  <c r="AK36" i="127"/>
  <c r="AC21" i="127"/>
  <c r="AK21" i="127"/>
  <c r="AA20" i="127"/>
  <c r="S20" i="127"/>
  <c r="AI20" i="127"/>
  <c r="AC37" i="127"/>
  <c r="AK37" i="127"/>
  <c r="U37" i="127"/>
  <c r="AK12" i="127"/>
  <c r="M12" i="127"/>
  <c r="D32" i="129" s="1"/>
  <c r="AA21" i="127"/>
  <c r="AI21" i="127"/>
  <c r="K33" i="127"/>
  <c r="AA33" i="127"/>
  <c r="AI33" i="127"/>
  <c r="S33" i="127"/>
  <c r="T18" i="127"/>
  <c r="AJ18" i="127"/>
  <c r="AJ30" i="127"/>
  <c r="AB30" i="127"/>
  <c r="T30" i="127"/>
  <c r="AK14" i="127"/>
  <c r="U14" i="127"/>
  <c r="M38" i="127"/>
  <c r="D15" i="129" s="1"/>
  <c r="AC38" i="127"/>
  <c r="AK38" i="127"/>
  <c r="U38" i="127"/>
  <c r="AB19" i="127"/>
  <c r="AJ19" i="127"/>
  <c r="T19" i="127"/>
  <c r="AK15" i="127"/>
  <c r="U15" i="127"/>
  <c r="AK27" i="127"/>
  <c r="U27" i="127"/>
  <c r="M33" i="127"/>
  <c r="U33" i="127"/>
  <c r="AC33" i="127"/>
  <c r="AK33" i="127"/>
  <c r="AB29" i="127"/>
  <c r="T29" i="127"/>
  <c r="AJ29" i="127"/>
  <c r="AI23" i="127"/>
  <c r="AA23" i="127"/>
  <c r="K35" i="127"/>
  <c r="B41" i="129" s="1"/>
  <c r="AA35" i="127"/>
  <c r="S35" i="127"/>
  <c r="AI35" i="127"/>
  <c r="AB20" i="127"/>
  <c r="T20" i="127"/>
  <c r="AJ20" i="127"/>
  <c r="M16" i="127"/>
  <c r="U16" i="127"/>
  <c r="AK16" i="127"/>
  <c r="AC16" i="127"/>
  <c r="AC28" i="127"/>
  <c r="U28" i="127"/>
  <c r="AK28" i="127"/>
  <c r="AK40" i="127"/>
  <c r="AC40" i="127"/>
  <c r="AB37" i="127"/>
  <c r="T37" i="127"/>
  <c r="AJ37" i="127"/>
  <c r="AA37" i="127"/>
  <c r="AI37" i="127"/>
  <c r="S37" i="127"/>
  <c r="AJ21" i="127"/>
  <c r="AB21" i="127"/>
  <c r="L33" i="127"/>
  <c r="T33" i="127"/>
  <c r="AJ33" i="127"/>
  <c r="AB33" i="127"/>
  <c r="AC29" i="127"/>
  <c r="U29" i="127"/>
  <c r="AK29" i="127"/>
  <c r="AC41" i="127"/>
  <c r="U41" i="127"/>
  <c r="AK41" i="127"/>
  <c r="AA41" i="127"/>
  <c r="AI41" i="127"/>
  <c r="S41" i="127"/>
  <c r="AB41" i="127"/>
  <c r="T41" i="127"/>
  <c r="AJ41" i="127"/>
  <c r="AA25" i="127"/>
  <c r="AI25" i="127"/>
  <c r="K38" i="127"/>
  <c r="B15" i="129" s="1"/>
  <c r="AI38" i="127"/>
  <c r="AA38" i="127"/>
  <c r="S38" i="127"/>
  <c r="AJ34" i="127"/>
  <c r="AB34" i="127"/>
  <c r="T34" i="127"/>
  <c r="U18" i="127"/>
  <c r="AK18" i="127"/>
  <c r="AK30" i="127"/>
  <c r="AC30" i="127"/>
  <c r="U30" i="127"/>
  <c r="K16" i="127"/>
  <c r="S16" i="127"/>
  <c r="AI16" i="127"/>
  <c r="AA16" i="127"/>
  <c r="AI34" i="127"/>
  <c r="AA34" i="127"/>
  <c r="S34" i="127"/>
  <c r="D11" i="127"/>
  <c r="E4" i="22"/>
  <c r="D12" i="127" s="1"/>
  <c r="L12" i="127" s="1"/>
  <c r="C32" i="129" s="1"/>
  <c r="S14" i="127"/>
  <c r="AI14" i="127"/>
  <c r="AJ23" i="127"/>
  <c r="AB23" i="127"/>
  <c r="L35" i="127"/>
  <c r="C41" i="129" s="1"/>
  <c r="AJ35" i="127"/>
  <c r="AB35" i="127"/>
  <c r="T35" i="127"/>
  <c r="AC19" i="127"/>
  <c r="AK19" i="127"/>
  <c r="U19" i="127"/>
  <c r="AA28" i="127"/>
  <c r="AI28" i="127"/>
  <c r="S28" i="127"/>
  <c r="AK25" i="127"/>
  <c r="AC25" i="127"/>
  <c r="AK11" i="127"/>
  <c r="M11" i="127"/>
  <c r="D8" i="129" s="1"/>
  <c r="AI15" i="127"/>
  <c r="S15" i="127"/>
  <c r="S27" i="127"/>
  <c r="AI27" i="127"/>
  <c r="AI40" i="127"/>
  <c r="AA40" i="127"/>
  <c r="AJ36" i="127"/>
  <c r="AB36" i="127"/>
  <c r="AC20" i="127"/>
  <c r="U20" i="127"/>
  <c r="AK20" i="127"/>
  <c r="AJ12" i="127"/>
  <c r="AI12" i="127"/>
  <c r="AA12" i="127"/>
  <c r="S12" i="127"/>
  <c r="AI11" i="127"/>
  <c r="AA11" i="127"/>
  <c r="U40" i="127"/>
  <c r="M40" i="127"/>
  <c r="T40" i="127"/>
  <c r="L40" i="127"/>
  <c r="S40" i="127"/>
  <c r="K40" i="127"/>
  <c r="T36" i="127"/>
  <c r="L36" i="127"/>
  <c r="U36" i="127"/>
  <c r="M36" i="127"/>
  <c r="T32" i="127"/>
  <c r="AB32" i="127"/>
  <c r="U32" i="127"/>
  <c r="AC32" i="127"/>
  <c r="S32" i="127"/>
  <c r="AA32" i="127"/>
  <c r="T31" i="127"/>
  <c r="AB31" i="127"/>
  <c r="U31" i="127"/>
  <c r="AC31" i="127"/>
  <c r="S31" i="127"/>
  <c r="AA31" i="127"/>
  <c r="L27" i="127"/>
  <c r="C22" i="129" s="1"/>
  <c r="AB27" i="127"/>
  <c r="M27" i="127"/>
  <c r="D22" i="129" s="1"/>
  <c r="AC27" i="127"/>
  <c r="K27" i="127"/>
  <c r="B22" i="129" s="1"/>
  <c r="AA27" i="127"/>
  <c r="U26" i="127"/>
  <c r="AC26" i="127"/>
  <c r="T26" i="127"/>
  <c r="AB26" i="127"/>
  <c r="S26" i="127"/>
  <c r="AA26" i="127"/>
  <c r="T25" i="127"/>
  <c r="L25" i="127"/>
  <c r="C21" i="129" s="1"/>
  <c r="U25" i="127"/>
  <c r="M25" i="127"/>
  <c r="D21" i="129" s="1"/>
  <c r="S25" i="127"/>
  <c r="K25" i="127"/>
  <c r="B21" i="129" s="1"/>
  <c r="AB24" i="127"/>
  <c r="AJ24" i="127"/>
  <c r="AC24" i="127"/>
  <c r="AK24" i="127"/>
  <c r="AA24" i="127"/>
  <c r="AI24" i="127"/>
  <c r="T23" i="127"/>
  <c r="L23" i="127"/>
  <c r="U23" i="127"/>
  <c r="M23" i="127"/>
  <c r="S23" i="127"/>
  <c r="K23" i="127"/>
  <c r="T22" i="127"/>
  <c r="AJ22" i="127"/>
  <c r="U22" i="127"/>
  <c r="AK22" i="127"/>
  <c r="S22" i="127"/>
  <c r="AI22" i="127"/>
  <c r="T21" i="127"/>
  <c r="L21" i="127"/>
  <c r="C33" i="129" s="1"/>
  <c r="U21" i="127"/>
  <c r="M21" i="127"/>
  <c r="D33" i="129" s="1"/>
  <c r="S21" i="127"/>
  <c r="K21" i="127"/>
  <c r="B33" i="129" s="1"/>
  <c r="AB18" i="127"/>
  <c r="L18" i="127"/>
  <c r="C12" i="129" s="1"/>
  <c r="AC18" i="127"/>
  <c r="M18" i="127"/>
  <c r="D12" i="129" s="1"/>
  <c r="AA18" i="127"/>
  <c r="K18" i="127"/>
  <c r="B12" i="129" s="1"/>
  <c r="T17" i="127"/>
  <c r="AJ17" i="127"/>
  <c r="U17" i="127"/>
  <c r="AK17" i="127"/>
  <c r="S17" i="127"/>
  <c r="AI17" i="127"/>
  <c r="AB15" i="127"/>
  <c r="L15" i="127"/>
  <c r="AC15" i="127"/>
  <c r="M15" i="127"/>
  <c r="AA15" i="127"/>
  <c r="K15" i="127"/>
  <c r="AA14" i="127"/>
  <c r="K14" i="127"/>
  <c r="B10" i="129" s="1"/>
  <c r="AC14" i="127"/>
  <c r="M14" i="127"/>
  <c r="D10" i="129" s="1"/>
  <c r="T39" i="127"/>
  <c r="AJ39" i="127"/>
  <c r="U39" i="127"/>
  <c r="AK39" i="127"/>
  <c r="S39" i="127"/>
  <c r="AI39" i="127"/>
  <c r="L14" i="127"/>
  <c r="C10" i="129" s="1"/>
  <c r="AB14" i="127"/>
  <c r="C14" i="129" l="1"/>
  <c r="B14" i="129"/>
  <c r="D14" i="129"/>
  <c r="M4" i="127"/>
  <c r="AJ11" i="127"/>
  <c r="L11" i="127"/>
  <c r="C8" i="129" s="1"/>
  <c r="AM12" i="127" l="1"/>
  <c r="O19" i="22"/>
  <c r="H35" i="127" s="1"/>
  <c r="G35" i="127"/>
  <c r="O13" i="22"/>
  <c r="H27" i="127" s="1"/>
  <c r="G27" i="127"/>
  <c r="O11" i="22"/>
  <c r="H25" i="127" s="1"/>
  <c r="G25" i="127"/>
  <c r="H24" i="127"/>
  <c r="G24" i="127"/>
  <c r="H19" i="127"/>
  <c r="P19" i="127" s="1"/>
  <c r="G19" i="127"/>
  <c r="O19" i="127" s="1"/>
  <c r="O7" i="22"/>
  <c r="H17" i="127" s="1"/>
  <c r="G17" i="127"/>
  <c r="H15" i="127"/>
  <c r="G15" i="127"/>
  <c r="W24" i="127" l="1"/>
  <c r="O24" i="127"/>
  <c r="X24" i="127"/>
  <c r="P24" i="127"/>
  <c r="AE17" i="127"/>
  <c r="O17" i="127"/>
  <c r="F11" i="129" s="1"/>
  <c r="AF17" i="127"/>
  <c r="P17" i="127"/>
  <c r="AF25" i="127"/>
  <c r="AN25" i="127"/>
  <c r="W27" i="127"/>
  <c r="AM27" i="127"/>
  <c r="X27" i="127"/>
  <c r="AN27" i="127"/>
  <c r="P35" i="127"/>
  <c r="AN35" i="127"/>
  <c r="AF35" i="127"/>
  <c r="X35" i="127"/>
  <c r="AN12" i="127"/>
  <c r="AE19" i="127"/>
  <c r="AM19" i="127"/>
  <c r="W19" i="127"/>
  <c r="AE25" i="127"/>
  <c r="AM25" i="127"/>
  <c r="X15" i="127"/>
  <c r="AN15" i="127"/>
  <c r="AF19" i="127"/>
  <c r="X19" i="127"/>
  <c r="AN19" i="127"/>
  <c r="AM15" i="127"/>
  <c r="W15" i="127"/>
  <c r="O35" i="127"/>
  <c r="F41" i="129" s="1"/>
  <c r="AE35" i="127"/>
  <c r="AM35" i="127"/>
  <c r="W35" i="127"/>
  <c r="O27" i="127"/>
  <c r="F22" i="129" s="1"/>
  <c r="AE27" i="127"/>
  <c r="P27" i="127"/>
  <c r="AF27" i="127"/>
  <c r="X25" i="127"/>
  <c r="P25" i="127"/>
  <c r="W25" i="127"/>
  <c r="O25" i="127"/>
  <c r="F21" i="129" s="1"/>
  <c r="AF24" i="127"/>
  <c r="AN24" i="127"/>
  <c r="AE24" i="127"/>
  <c r="AM24" i="127"/>
  <c r="W17" i="127"/>
  <c r="AM17" i="127"/>
  <c r="X17" i="127"/>
  <c r="AN17" i="127"/>
  <c r="AE15" i="127"/>
  <c r="O15" i="127"/>
  <c r="AF15" i="127"/>
  <c r="P15" i="127"/>
  <c r="O14" i="22"/>
  <c r="H30" i="127" s="1"/>
  <c r="P30" i="127" s="1"/>
  <c r="G30" i="127"/>
  <c r="O30" i="127" s="1"/>
  <c r="F23" i="129" s="1"/>
  <c r="O10" i="22"/>
  <c r="H22" i="127" s="1"/>
  <c r="G22" i="127"/>
  <c r="O8" i="22"/>
  <c r="H18" i="127" s="1"/>
  <c r="G18" i="127"/>
  <c r="G41" i="127"/>
  <c r="O41" i="127" s="1"/>
  <c r="O15" i="22"/>
  <c r="H31" i="127" s="1"/>
  <c r="G31" i="127"/>
  <c r="O6" i="22"/>
  <c r="G14" i="127"/>
  <c r="H14" i="127" l="1"/>
  <c r="P14" i="127" s="1"/>
  <c r="AM31" i="127"/>
  <c r="O31" i="127"/>
  <c r="F13" i="129" s="1"/>
  <c r="AN31" i="127"/>
  <c r="P31" i="127"/>
  <c r="AE22" i="127"/>
  <c r="O22" i="127"/>
  <c r="F34" i="129" s="1"/>
  <c r="AF22" i="127"/>
  <c r="P22" i="127"/>
  <c r="X14" i="127"/>
  <c r="AN14" i="127"/>
  <c r="AM30" i="127"/>
  <c r="W30" i="127"/>
  <c r="AE30" i="127"/>
  <c r="AN30" i="127"/>
  <c r="X30" i="127"/>
  <c r="AF30" i="127"/>
  <c r="AM14" i="127"/>
  <c r="W14" i="127"/>
  <c r="AE41" i="127"/>
  <c r="AM41" i="127"/>
  <c r="W41" i="127"/>
  <c r="AN18" i="127"/>
  <c r="X18" i="127"/>
  <c r="W18" i="127"/>
  <c r="AM18" i="127"/>
  <c r="W31" i="127"/>
  <c r="AE31" i="127"/>
  <c r="X31" i="127"/>
  <c r="AF31" i="127"/>
  <c r="AE14" i="127"/>
  <c r="O14" i="127"/>
  <c r="F10" i="129" s="1"/>
  <c r="AF14" i="127"/>
  <c r="W22" i="127"/>
  <c r="AM22" i="127"/>
  <c r="X22" i="127"/>
  <c r="AN22" i="127"/>
  <c r="AE18" i="127"/>
  <c r="O18" i="127"/>
  <c r="F12" i="129" s="1"/>
  <c r="AF18" i="127"/>
  <c r="P18" i="127"/>
  <c r="H40" i="127"/>
  <c r="G40" i="127"/>
  <c r="H39" i="127"/>
  <c r="G39" i="127"/>
  <c r="O21" i="22"/>
  <c r="H38" i="127" s="1"/>
  <c r="G38" i="127"/>
  <c r="O20" i="22"/>
  <c r="H37" i="127" s="1"/>
  <c r="P37" i="127" s="1"/>
  <c r="G37" i="127"/>
  <c r="O37" i="127" s="1"/>
  <c r="F26" i="129" s="1"/>
  <c r="O18" i="22"/>
  <c r="G34" i="127"/>
  <c r="O34" i="127" s="1"/>
  <c r="F25" i="129" s="1"/>
  <c r="O16" i="22"/>
  <c r="H32" i="127" s="1"/>
  <c r="G32" i="127"/>
  <c r="H29" i="127"/>
  <c r="P29" i="127" s="1"/>
  <c r="G29" i="127"/>
  <c r="O29" i="127" s="1"/>
  <c r="H23" i="127"/>
  <c r="G23" i="127"/>
  <c r="H41" i="127"/>
  <c r="P41" i="127" s="1"/>
  <c r="O12" i="22"/>
  <c r="H26" i="127" s="1"/>
  <c r="G26" i="127"/>
  <c r="G21" i="127"/>
  <c r="O9" i="22"/>
  <c r="AN32" i="127" l="1"/>
  <c r="P32" i="127"/>
  <c r="AM26" i="127"/>
  <c r="O26" i="127"/>
  <c r="F40" i="129" s="1"/>
  <c r="F42" i="129" s="1"/>
  <c r="E42" i="129" s="1"/>
  <c r="G42" i="129" s="1"/>
  <c r="AE39" i="127"/>
  <c r="O39" i="127"/>
  <c r="AF39" i="127"/>
  <c r="P39" i="127"/>
  <c r="AN26" i="127"/>
  <c r="P26" i="127"/>
  <c r="AM32" i="127"/>
  <c r="O32" i="127"/>
  <c r="F24" i="129" s="1"/>
  <c r="AF41" i="127"/>
  <c r="AN41" i="127"/>
  <c r="X41" i="127"/>
  <c r="P38" i="127"/>
  <c r="X38" i="127"/>
  <c r="AF38" i="127"/>
  <c r="AN38" i="127"/>
  <c r="AM23" i="127"/>
  <c r="AE23" i="127"/>
  <c r="AN23" i="127"/>
  <c r="AF23" i="127"/>
  <c r="AE40" i="127"/>
  <c r="AM40" i="127"/>
  <c r="AF37" i="127"/>
  <c r="AN37" i="127"/>
  <c r="X37" i="127"/>
  <c r="O38" i="127"/>
  <c r="F15" i="129" s="1"/>
  <c r="W38" i="127"/>
  <c r="AM38" i="127"/>
  <c r="AE38" i="127"/>
  <c r="AE29" i="127"/>
  <c r="AM29" i="127"/>
  <c r="W29" i="127"/>
  <c r="AN40" i="127"/>
  <c r="AF40" i="127"/>
  <c r="AF29" i="127"/>
  <c r="AN29" i="127"/>
  <c r="X29" i="127"/>
  <c r="AM34" i="127"/>
  <c r="AE34" i="127"/>
  <c r="W34" i="127"/>
  <c r="AE21" i="127"/>
  <c r="AM21" i="127"/>
  <c r="AE37" i="127"/>
  <c r="W37" i="127"/>
  <c r="AM37" i="127"/>
  <c r="W40" i="127"/>
  <c r="O40" i="127"/>
  <c r="X40" i="127"/>
  <c r="P40" i="127"/>
  <c r="W32" i="127"/>
  <c r="AE32" i="127"/>
  <c r="X32" i="127"/>
  <c r="AF32" i="127"/>
  <c r="W26" i="127"/>
  <c r="AE26" i="127"/>
  <c r="X26" i="127"/>
  <c r="AF26" i="127"/>
  <c r="W23" i="127"/>
  <c r="O23" i="127"/>
  <c r="X23" i="127"/>
  <c r="P23" i="127"/>
  <c r="W21" i="127"/>
  <c r="O21" i="127"/>
  <c r="F33" i="129" s="1"/>
  <c r="W39" i="127"/>
  <c r="AM39" i="127"/>
  <c r="X39" i="127"/>
  <c r="AN39" i="127"/>
  <c r="H36" i="127"/>
  <c r="G36" i="127"/>
  <c r="H34" i="127"/>
  <c r="P34" i="127" s="1"/>
  <c r="O17" i="22"/>
  <c r="H33" i="127" s="1"/>
  <c r="G33" i="127"/>
  <c r="H28" i="127"/>
  <c r="P28" i="127" s="1"/>
  <c r="G28" i="127"/>
  <c r="O28" i="127" s="1"/>
  <c r="G20" i="127"/>
  <c r="H21" i="127"/>
  <c r="G16" i="127"/>
  <c r="AN36" i="127" l="1"/>
  <c r="AF36" i="127"/>
  <c r="AM36" i="127"/>
  <c r="AE36" i="127"/>
  <c r="O16" i="127"/>
  <c r="AM16" i="127"/>
  <c r="AE16" i="127"/>
  <c r="W16" i="127"/>
  <c r="AN34" i="127"/>
  <c r="AF34" i="127"/>
  <c r="X34" i="127"/>
  <c r="W20" i="127"/>
  <c r="AM20" i="127"/>
  <c r="AE28" i="127"/>
  <c r="AM28" i="127"/>
  <c r="W28" i="127"/>
  <c r="AF28" i="127"/>
  <c r="AN28" i="127"/>
  <c r="X28" i="127"/>
  <c r="P33" i="127"/>
  <c r="AN33" i="127"/>
  <c r="X33" i="127"/>
  <c r="AF33" i="127"/>
  <c r="AF21" i="127"/>
  <c r="AN21" i="127"/>
  <c r="O33" i="127"/>
  <c r="AM33" i="127"/>
  <c r="W33" i="127"/>
  <c r="AE33" i="127"/>
  <c r="X36" i="127"/>
  <c r="P36" i="127"/>
  <c r="W36" i="127"/>
  <c r="O36" i="127"/>
  <c r="X21" i="127"/>
  <c r="P21" i="127"/>
  <c r="H20" i="127"/>
  <c r="P20" i="127" s="1"/>
  <c r="O20" i="127"/>
  <c r="AE20" i="127"/>
  <c r="F27" i="129" l="1"/>
  <c r="F14" i="129"/>
  <c r="H16" i="127"/>
  <c r="P16" i="127" s="1"/>
  <c r="AF20" i="127"/>
  <c r="X20" i="127"/>
  <c r="AN20" i="127"/>
  <c r="AN16" i="127"/>
  <c r="AF16" i="127"/>
  <c r="X16" i="127"/>
  <c r="N14" i="10"/>
  <c r="N15" i="10" s="1"/>
  <c r="I27" i="10" s="1"/>
  <c r="X65" i="127" l="1"/>
  <c r="AF65" i="127"/>
  <c r="E27" i="129"/>
  <c r="G27" i="129" s="1"/>
  <c r="N27" i="10"/>
  <c r="N28" i="10" s="1"/>
  <c r="N31" i="10" s="1"/>
  <c r="K3" i="22" s="1"/>
  <c r="K4" i="22" l="1"/>
  <c r="K22" i="22" s="1"/>
  <c r="K23" i="22"/>
  <c r="F10" i="132" s="1"/>
  <c r="N4" i="127" s="1"/>
  <c r="L15" i="10"/>
  <c r="G27" i="10" s="1"/>
  <c r="J27" i="10" l="1"/>
  <c r="O27" i="10" s="1"/>
  <c r="O28" i="10" s="1"/>
  <c r="G3" i="22" s="1"/>
  <c r="L27" i="10"/>
  <c r="L28" i="10" s="1"/>
  <c r="I3" i="22" s="1"/>
  <c r="G4" i="22" l="1"/>
  <c r="G22" i="22" s="1"/>
  <c r="G23" i="22"/>
  <c r="B10" i="132" s="1"/>
  <c r="J4" i="127" s="1"/>
  <c r="I4" i="22"/>
  <c r="I23" i="22" s="1"/>
  <c r="D10" i="132" s="1"/>
  <c r="L4" i="127" s="1"/>
  <c r="L31" i="10"/>
  <c r="O30" i="10"/>
  <c r="I22" i="22" l="1"/>
  <c r="H3" i="22"/>
  <c r="O31" i="10"/>
  <c r="L3" i="22" l="1"/>
  <c r="H4" i="22"/>
  <c r="H22" i="22" s="1"/>
  <c r="H23" i="22"/>
  <c r="O32" i="10"/>
  <c r="C10" i="132" l="1"/>
  <c r="K4" i="127" s="1"/>
  <c r="L4" i="22"/>
  <c r="M4" i="22" s="1"/>
  <c r="M3" i="22"/>
  <c r="L23" i="22" l="1"/>
  <c r="G10" i="132" s="1"/>
  <c r="O4" i="127" s="1"/>
  <c r="M22" i="22"/>
  <c r="L22" i="22"/>
  <c r="N4" i="22"/>
  <c r="G12" i="127" s="1"/>
  <c r="O12" i="127" s="1"/>
  <c r="F32" i="129" s="1"/>
  <c r="F35" i="129" s="1"/>
  <c r="E35" i="129" s="1"/>
  <c r="F12" i="127"/>
  <c r="N12" i="127" s="1"/>
  <c r="E32" i="129" s="1"/>
  <c r="M23" i="22"/>
  <c r="H10" i="132" s="1"/>
  <c r="F11" i="127"/>
  <c r="N3" i="22"/>
  <c r="N22" i="22" l="1"/>
  <c r="G35" i="129"/>
  <c r="N11" i="127"/>
  <c r="E8" i="129" s="1"/>
  <c r="F65" i="127"/>
  <c r="O4" i="22"/>
  <c r="H12" i="127" s="1"/>
  <c r="P12" i="127" s="1"/>
  <c r="P4" i="127"/>
  <c r="P6" i="127" s="1"/>
  <c r="N23" i="22"/>
  <c r="AL11" i="127"/>
  <c r="O3" i="22"/>
  <c r="G11" i="127"/>
  <c r="N24" i="22"/>
  <c r="O23" i="22" l="1"/>
  <c r="O22" i="22"/>
  <c r="P7" i="127"/>
  <c r="AM11" i="127"/>
  <c r="O11" i="127"/>
  <c r="F8" i="129" s="1"/>
  <c r="F16" i="129" s="1"/>
  <c r="E16" i="129" s="1"/>
  <c r="G16" i="129" s="1"/>
  <c r="J42" i="129" s="1"/>
  <c r="H11" i="127"/>
  <c r="H65" i="127" s="1"/>
  <c r="AN11" i="127"/>
  <c r="L42" i="129" l="1"/>
  <c r="P11" i="127"/>
  <c r="P65" i="127" s="1"/>
  <c r="AN65" i="127"/>
  <c r="H66" i="127" l="1"/>
  <c r="H67" i="12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7" authorId="0" shapeId="0" xr:uid="{00000000-0006-0000-0100-000001000000}">
      <text>
        <r>
          <rPr>
            <b/>
            <sz val="9"/>
            <color indexed="81"/>
            <rFont val="Tahoma"/>
            <family val="2"/>
          </rPr>
          <t>Se effettuato straordinario selezionare 1 dall'elenco a discesa</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0000000-0006-0000-1800-000001000000}">
      <text>
        <r>
          <rPr>
            <b/>
            <sz val="9"/>
            <color indexed="81"/>
            <rFont val="Tahoma"/>
            <family val="2"/>
          </rPr>
          <t>Se effettuato straordinario selezionare 1 dall'elenco a discesa</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31" authorId="0" shapeId="0" xr:uid="{00000000-0006-0000-1900-000001000000}">
      <text>
        <r>
          <rPr>
            <b/>
            <sz val="9"/>
            <color indexed="81"/>
            <rFont val="Tahoma"/>
            <family val="2"/>
          </rPr>
          <t>Se effettuato straordinario selezionare 1 dall'elenco a discesa</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0000000-0006-0000-1A00-000001000000}">
      <text>
        <r>
          <rPr>
            <b/>
            <sz val="9"/>
            <color indexed="81"/>
            <rFont val="Tahoma"/>
            <family val="2"/>
          </rPr>
          <t>Se effettuato straordinario selezionare 1 dall'elenco a discesa</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35" authorId="0" shapeId="0" xr:uid="{00000000-0006-0000-1B00-000001000000}">
      <text>
        <r>
          <rPr>
            <b/>
            <sz val="9"/>
            <color indexed="81"/>
            <rFont val="Tahoma"/>
            <family val="2"/>
          </rPr>
          <t>Se effettuato straordinario selezionare 1 dall'elenco a discesa</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33" authorId="0" shapeId="0" xr:uid="{00000000-0006-0000-1C00-000001000000}">
      <text>
        <r>
          <rPr>
            <b/>
            <sz val="9"/>
            <color indexed="81"/>
            <rFont val="Tahoma"/>
            <family val="2"/>
          </rPr>
          <t>Se effettuato straordinario selezionare 1 dall'elenco a discesa</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0000000-0006-0000-1D00-000001000000}">
      <text>
        <r>
          <rPr>
            <b/>
            <sz val="9"/>
            <color indexed="81"/>
            <rFont val="Tahoma"/>
            <family val="2"/>
          </rPr>
          <t>Se effettuato straordinario selezionare 1 dall'elenco a discesa</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0000000-0006-0000-1E00-000001000000}">
      <text>
        <r>
          <rPr>
            <b/>
            <sz val="9"/>
            <color indexed="81"/>
            <rFont val="Tahoma"/>
            <family val="2"/>
          </rPr>
          <t>Se effettuato straordinario selezionare 1 dall'elenco a discesa</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0000000-0006-0000-1F00-000001000000}">
      <text>
        <r>
          <rPr>
            <b/>
            <sz val="9"/>
            <color indexed="81"/>
            <rFont val="Tahoma"/>
            <family val="2"/>
          </rPr>
          <t>Se effettuato straordinario selezionare 1 dall'elenco a discesa</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0000000-0006-0000-2000-000001000000}">
      <text>
        <r>
          <rPr>
            <b/>
            <sz val="9"/>
            <color indexed="81"/>
            <rFont val="Tahoma"/>
            <family val="2"/>
          </rPr>
          <t>Se effettuato straordinario selezionare 1 dall'elenco a discesa</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0000000-0006-0000-2100-000001000000}">
      <text>
        <r>
          <rPr>
            <b/>
            <sz val="9"/>
            <color indexed="81"/>
            <rFont val="Tahoma"/>
            <family val="2"/>
          </rPr>
          <t>Se effettuato straordinario selezionare 1 dall'elenco a discesa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32" authorId="0" shapeId="0" xr:uid="{00000000-0006-0000-0F00-000001000000}">
      <text>
        <r>
          <rPr>
            <b/>
            <sz val="9"/>
            <color indexed="81"/>
            <rFont val="Tahoma"/>
            <family val="2"/>
          </rPr>
          <t>Se effettuato straordinario selezionare 1 dall'elenco a discesa</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0000000-0006-0000-2200-000001000000}">
      <text>
        <r>
          <rPr>
            <b/>
            <sz val="9"/>
            <color indexed="81"/>
            <rFont val="Tahoma"/>
            <family val="2"/>
          </rPr>
          <t>Se effettuato straordinario selezionare 1 dall'elenco a discesa</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0000000-0006-0000-2300-000001000000}">
      <text>
        <r>
          <rPr>
            <b/>
            <sz val="9"/>
            <color indexed="81"/>
            <rFont val="Tahoma"/>
            <family val="2"/>
          </rPr>
          <t>Se effettuato straordinario selezionare 1 dall'elenco a discesa</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0000000-0006-0000-2400-000001000000}">
      <text>
        <r>
          <rPr>
            <b/>
            <sz val="9"/>
            <color indexed="81"/>
            <rFont val="Tahoma"/>
            <family val="2"/>
          </rPr>
          <t>Se effettuato straordinario selezionare 1 dall'elenco a discesa</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0000000-0006-0000-2500-000001000000}">
      <text>
        <r>
          <rPr>
            <b/>
            <sz val="9"/>
            <color indexed="81"/>
            <rFont val="Tahoma"/>
            <family val="2"/>
          </rPr>
          <t>Se effettuato straordinario selezionare 1 dall'elenco a discesa</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0000000-0006-0000-2600-000001000000}">
      <text>
        <r>
          <rPr>
            <b/>
            <sz val="9"/>
            <color indexed="81"/>
            <rFont val="Tahoma"/>
            <family val="2"/>
          </rPr>
          <t>Se effettuato straordinario selezionare 1 dall'elenco a discesa</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0000000-0006-0000-2700-000001000000}">
      <text>
        <r>
          <rPr>
            <b/>
            <sz val="9"/>
            <color indexed="81"/>
            <rFont val="Tahoma"/>
            <family val="2"/>
          </rPr>
          <t>Se effettuato straordinario selezionare 1 dall'elenco a discesa</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0000000-0006-0000-2800-000001000000}">
      <text>
        <r>
          <rPr>
            <b/>
            <sz val="9"/>
            <color indexed="81"/>
            <rFont val="Tahoma"/>
            <family val="2"/>
          </rPr>
          <t>Se effettuato straordinario selezionare 1 dall'elenco a discesa</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0000000-0006-0000-2900-000001000000}">
      <text>
        <r>
          <rPr>
            <b/>
            <sz val="9"/>
            <color indexed="81"/>
            <rFont val="Tahoma"/>
            <family val="2"/>
          </rPr>
          <t>Se effettuato straordinario selezionare 1 dall'elenco a discesa</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0000000-0006-0000-2A00-000001000000}">
      <text>
        <r>
          <rPr>
            <b/>
            <sz val="9"/>
            <color indexed="81"/>
            <rFont val="Tahoma"/>
            <family val="2"/>
          </rPr>
          <t>Se effettuato straordinario selezionare 1 dall'elenco a discesa</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0000000-0006-0000-2B00-000001000000}">
      <text>
        <r>
          <rPr>
            <b/>
            <sz val="9"/>
            <color indexed="81"/>
            <rFont val="Tahoma"/>
            <family val="2"/>
          </rPr>
          <t>Se effettuato straordinario selezionare 1 dall'elenco a discesa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32" authorId="0" shapeId="0" xr:uid="{00000000-0006-0000-1000-000001000000}">
      <text>
        <r>
          <rPr>
            <b/>
            <sz val="9"/>
            <color indexed="81"/>
            <rFont val="Tahoma"/>
            <family val="2"/>
          </rPr>
          <t>Se effettuato straordinario selezionare 1 dall'elenco a discesa</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0000000-0006-0000-2C00-000001000000}">
      <text>
        <r>
          <rPr>
            <b/>
            <sz val="9"/>
            <color indexed="81"/>
            <rFont val="Tahoma"/>
            <family val="2"/>
          </rPr>
          <t>Se effettuato straordinario selezionare 1 dall'elenco a discesa</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0000000-0006-0000-2D00-000001000000}">
      <text>
        <r>
          <rPr>
            <b/>
            <sz val="9"/>
            <color indexed="81"/>
            <rFont val="Tahoma"/>
            <family val="2"/>
          </rPr>
          <t>Se effettuato straordinario selezionare 1 dall'elenco a discesa</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0000000-0006-0000-2E00-000001000000}">
      <text>
        <r>
          <rPr>
            <b/>
            <sz val="9"/>
            <color indexed="81"/>
            <rFont val="Tahoma"/>
            <family val="2"/>
          </rPr>
          <t>Se effettuato straordinario selezionare 1 dall'elenco a discesa</t>
        </r>
      </text>
    </comment>
  </commentList>
</comments>
</file>

<file path=xl/comments33.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0000000-0006-0000-2F00-000001000000}">
      <text>
        <r>
          <rPr>
            <b/>
            <sz val="9"/>
            <color indexed="81"/>
            <rFont val="Tahoma"/>
            <family val="2"/>
          </rPr>
          <t>Se effettuato straordinario selezionare 1 dall'elenco a discesa</t>
        </r>
      </text>
    </comment>
  </commentList>
</comments>
</file>

<file path=xl/comments34.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0000000-0006-0000-3000-000001000000}">
      <text>
        <r>
          <rPr>
            <b/>
            <sz val="9"/>
            <color indexed="81"/>
            <rFont val="Tahoma"/>
            <family val="2"/>
          </rPr>
          <t>Se effettuato straordinario selezionare 1 dall'elenco a discesa</t>
        </r>
      </text>
    </comment>
  </commentList>
</comments>
</file>

<file path=xl/comments35.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0000000-0006-0000-3100-000001000000}">
      <text>
        <r>
          <rPr>
            <b/>
            <sz val="9"/>
            <color indexed="81"/>
            <rFont val="Tahoma"/>
            <family val="2"/>
          </rPr>
          <t>Se effettuato straordinario selezionare 1 dall'elenco a discesa</t>
        </r>
      </text>
    </comment>
  </commentList>
</comments>
</file>

<file path=xl/comments36.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0000000-0006-0000-3200-000001000000}">
      <text>
        <r>
          <rPr>
            <b/>
            <sz val="9"/>
            <color indexed="81"/>
            <rFont val="Tahoma"/>
            <family val="2"/>
          </rPr>
          <t>Se effettuato straordinario selezionare 1 dall'elenco a discesa</t>
        </r>
      </text>
    </comment>
  </commentList>
</comments>
</file>

<file path=xl/comments37.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0000000-0006-0000-3300-000001000000}">
      <text>
        <r>
          <rPr>
            <b/>
            <sz val="9"/>
            <color indexed="81"/>
            <rFont val="Tahoma"/>
            <family val="2"/>
          </rPr>
          <t>Se effettuato straordinario selezionare 1 dall'elenco a discesa</t>
        </r>
      </text>
    </comment>
  </commentList>
</comments>
</file>

<file path=xl/comments38.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0000000-0006-0000-3400-000001000000}">
      <text>
        <r>
          <rPr>
            <b/>
            <sz val="9"/>
            <color indexed="81"/>
            <rFont val="Tahoma"/>
            <family val="2"/>
          </rPr>
          <t>Se effettuato straordinario selezionare 1 dall'elenco a discesa</t>
        </r>
      </text>
    </comment>
  </commentList>
</comments>
</file>

<file path=xl/comments39.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0000000-0006-0000-3500-000001000000}">
      <text>
        <r>
          <rPr>
            <b/>
            <sz val="9"/>
            <color indexed="81"/>
            <rFont val="Tahoma"/>
            <family val="2"/>
          </rPr>
          <t>Se effettuato straordinario selezionare 1 dall'elenco a discesa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0000000-0006-0000-1100-000001000000}">
      <text>
        <r>
          <rPr>
            <b/>
            <sz val="9"/>
            <color indexed="81"/>
            <rFont val="Tahoma"/>
            <family val="2"/>
          </rPr>
          <t>Se effettuato straordinario selezionare 1 dall'elenco a discesa</t>
        </r>
      </text>
    </comment>
  </commentList>
</comments>
</file>

<file path=xl/comments40.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0000000-0006-0000-3600-000001000000}">
      <text>
        <r>
          <rPr>
            <b/>
            <sz val="9"/>
            <color indexed="81"/>
            <rFont val="Tahoma"/>
            <family val="2"/>
          </rPr>
          <t>Se effettuato straordinario selezionare 1 dall'elenco a discesa</t>
        </r>
      </text>
    </comment>
  </commentList>
</comments>
</file>

<file path=xl/comments41.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N2" authorId="0" shapeId="0" xr:uid="{00000000-0006-0000-3800-000001000000}">
      <text>
        <r>
          <rPr>
            <b/>
            <sz val="9"/>
            <color indexed="81"/>
            <rFont val="Tahoma"/>
            <family val="2"/>
          </rPr>
          <t>Jessica Giordano:</t>
        </r>
        <r>
          <rPr>
            <sz val="9"/>
            <color indexed="81"/>
            <rFont val="Tahoma"/>
            <family val="2"/>
          </rPr>
          <t xml:space="preserve">
Se affidamento singolo forzare valore 0,00 €</t>
        </r>
      </text>
    </comment>
  </commentList>
</comments>
</file>

<file path=xl/comments42.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F7" authorId="0" shapeId="0" xr:uid="{00000000-0006-0000-3900-000001000000}">
      <text>
        <r>
          <rPr>
            <b/>
            <sz val="9"/>
            <color indexed="81"/>
            <rFont val="Tahoma"/>
            <family val="2"/>
          </rPr>
          <t>Jessica Giordano:</t>
        </r>
        <r>
          <rPr>
            <sz val="9"/>
            <color indexed="81"/>
            <rFont val="Tahoma"/>
            <family val="2"/>
          </rPr>
          <t xml:space="preserve">
Da nascondere per indicazioni di fatturazione</t>
        </r>
      </text>
    </comment>
    <comment ref="F20" authorId="0" shapeId="0" xr:uid="{00000000-0006-0000-3900-000002000000}">
      <text>
        <r>
          <rPr>
            <b/>
            <sz val="9"/>
            <color indexed="81"/>
            <rFont val="Tahoma"/>
            <family val="2"/>
          </rPr>
          <t>Jessica Giordano:</t>
        </r>
        <r>
          <rPr>
            <sz val="9"/>
            <color indexed="81"/>
            <rFont val="Tahoma"/>
            <family val="2"/>
          </rPr>
          <t xml:space="preserve">
Da nascondere per indicazioni di fatturazione</t>
        </r>
      </text>
    </comment>
    <comment ref="F31" authorId="0" shapeId="0" xr:uid="{00000000-0006-0000-3900-000003000000}">
      <text>
        <r>
          <rPr>
            <b/>
            <sz val="9"/>
            <color indexed="81"/>
            <rFont val="Tahoma"/>
            <family val="2"/>
          </rPr>
          <t>Jessica Giordano:</t>
        </r>
        <r>
          <rPr>
            <sz val="9"/>
            <color indexed="81"/>
            <rFont val="Tahoma"/>
            <family val="2"/>
          </rPr>
          <t xml:space="preserve">
Da nascondere per indicazioni di fatturazione</t>
        </r>
      </text>
    </comment>
    <comment ref="F39" authorId="0" shapeId="0" xr:uid="{00000000-0006-0000-3900-000004000000}">
      <text>
        <r>
          <rPr>
            <b/>
            <sz val="9"/>
            <color indexed="81"/>
            <rFont val="Tahoma"/>
            <family val="2"/>
          </rPr>
          <t>Jessica Giordano:</t>
        </r>
        <r>
          <rPr>
            <sz val="9"/>
            <color indexed="81"/>
            <rFont val="Tahoma"/>
            <family val="2"/>
          </rPr>
          <t xml:space="preserve">
Da nascondere per indicazioni di fatturazione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0000000-0006-0000-1300-000001000000}">
      <text>
        <r>
          <rPr>
            <b/>
            <sz val="9"/>
            <color indexed="81"/>
            <rFont val="Tahoma"/>
            <family val="2"/>
          </rPr>
          <t>Se effettuato straordinario selezionare 1 dall'elenco a discesa</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32" authorId="0" shapeId="0" xr:uid="{00000000-0006-0000-1400-000001000000}">
      <text>
        <r>
          <rPr>
            <b/>
            <sz val="9"/>
            <color indexed="81"/>
            <rFont val="Tahoma"/>
            <family val="2"/>
          </rPr>
          <t>Se effettuato straordinario selezionare 1 dall'elenco a discesa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0000000-0006-0000-1500-000001000000}">
      <text>
        <r>
          <rPr>
            <b/>
            <sz val="9"/>
            <color indexed="81"/>
            <rFont val="Tahoma"/>
            <family val="2"/>
          </rPr>
          <t>Se effettuato straordinario selezionare 1 dall'elenco a discesa</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0000000-0006-0000-1600-000001000000}">
      <text>
        <r>
          <rPr>
            <b/>
            <sz val="9"/>
            <color indexed="81"/>
            <rFont val="Tahoma"/>
            <family val="2"/>
          </rPr>
          <t>Se effettuato straordinario selezionare 1 dall'elenco a discesa</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0000000-0006-0000-1700-000001000000}">
      <text>
        <r>
          <rPr>
            <b/>
            <sz val="9"/>
            <color indexed="81"/>
            <rFont val="Tahoma"/>
            <family val="2"/>
          </rPr>
          <t>Se effettuato straordinario selezionare 1 dall'elenco a discesa</t>
        </r>
      </text>
    </comment>
  </commentList>
</comments>
</file>

<file path=xl/sharedStrings.xml><?xml version="1.0" encoding="utf-8"?>
<sst xmlns="http://schemas.openxmlformats.org/spreadsheetml/2006/main" count="5313" uniqueCount="1744">
  <si>
    <t>Ditta</t>
  </si>
  <si>
    <t>Data</t>
  </si>
  <si>
    <t>Comune</t>
  </si>
  <si>
    <t>Descrizione</t>
  </si>
  <si>
    <t>da compilare</t>
  </si>
  <si>
    <t>CIG</t>
  </si>
  <si>
    <t>Codice interno</t>
  </si>
  <si>
    <t>Importo totale</t>
  </si>
  <si>
    <t>Tipologia</t>
  </si>
  <si>
    <t>n°</t>
  </si>
  <si>
    <t>Indicazioni fatturazione</t>
  </si>
  <si>
    <t>Controllo</t>
  </si>
  <si>
    <t>Riferimento Analisi dei prezzi/Prezziario</t>
  </si>
  <si>
    <t>U.M.</t>
  </si>
  <si>
    <t>Prezzo unitario [€]</t>
  </si>
  <si>
    <t>Quota soggetta a R/A [€]</t>
  </si>
  <si>
    <t>Quota manodopera soggetta a R/A [€]</t>
  </si>
  <si>
    <t>Quota sicurezza non soggetta a R/A [€]</t>
  </si>
  <si>
    <t>Quota manodopera non soggetta a R/A [€]</t>
  </si>
  <si>
    <t>Indirizzo/Posizione GPS</t>
  </si>
  <si>
    <t>Prestazioni a misura</t>
  </si>
  <si>
    <t>Prestazioni in economia</t>
  </si>
  <si>
    <t>Materiali</t>
  </si>
  <si>
    <t>Quantità [U.M.]</t>
  </si>
  <si>
    <t>Importo soggetto a R/A [€]</t>
  </si>
  <si>
    <t>Importo manodopera non soggetto a R/A [€]</t>
  </si>
  <si>
    <t>Importo sicurezza non soggetto a R/A [€]</t>
  </si>
  <si>
    <t>totali</t>
  </si>
  <si>
    <t>Ribasso d'asta</t>
  </si>
  <si>
    <t>Totali lordi</t>
  </si>
  <si>
    <t>Totali al netto del R/A</t>
  </si>
  <si>
    <t>Importo ribasso d'asta</t>
  </si>
  <si>
    <t>Importo lordo lavori soggetto a R/A</t>
  </si>
  <si>
    <t>Importo lavori al netto del R/A</t>
  </si>
  <si>
    <t>Importo manodopera non soggetto a R/A</t>
  </si>
  <si>
    <t>Importo oneri sicurezza non soggetto a R/A</t>
  </si>
  <si>
    <t>Importo da liquidare</t>
  </si>
  <si>
    <t>da EPU (prezzi non ribassati)</t>
  </si>
  <si>
    <t>Tipologia prestazione</t>
  </si>
  <si>
    <t>Tipologia*</t>
  </si>
  <si>
    <t>*MOA-MOF-MSA-MSF</t>
  </si>
  <si>
    <t>**Inserire cod.  lavoro / eventuale codice PDI</t>
  </si>
  <si>
    <t>mese</t>
  </si>
  <si>
    <t>Ribasso d'asta [%]</t>
  </si>
  <si>
    <t>Codice lavoro</t>
  </si>
  <si>
    <t>L'appaltatore</t>
  </si>
  <si>
    <t>lì,</t>
  </si>
  <si>
    <t>m</t>
  </si>
  <si>
    <t>95.A10.A40.010</t>
  </si>
  <si>
    <t>Impianto semaforico provvisorio composto da due carrelli mobili corredati di lanterne tre luci a batteria a funzionamento automatico alternato, comprese batterie, , caricabatterie, centralina, la manutenzione e i maggiori oneri di spostamento dell'impianto. - valutato a giorno</t>
  </si>
  <si>
    <t>gg</t>
  </si>
  <si>
    <t>95.A10.A35.010</t>
  </si>
  <si>
    <t>95.A10.A35.020</t>
  </si>
  <si>
    <t>m*g</t>
  </si>
  <si>
    <t>%</t>
  </si>
  <si>
    <t>AT.N09.S30.010</t>
  </si>
  <si>
    <t>h</t>
  </si>
  <si>
    <t>AT.N09.S30.020</t>
  </si>
  <si>
    <t>cad</t>
  </si>
  <si>
    <t>% manodopera</t>
  </si>
  <si>
    <t>AP-1</t>
  </si>
  <si>
    <t xml:space="preserve">Preventivo nuovo allaccio </t>
  </si>
  <si>
    <t>AP-2</t>
  </si>
  <si>
    <t>Esecuzione di impianto di derivazione per utenza con scavo in asfalto tubazione PE Ø 1 e 1/2" da tubazione in PE Ø sino a 100 mm</t>
  </si>
  <si>
    <t>AP-3</t>
  </si>
  <si>
    <t>Esecuzione di impianto di derivazione per utenza con scavo in asfalto tubazione PE Ø 2" da tubazione in PE Ø sino a 100 mm</t>
  </si>
  <si>
    <t>AP-4</t>
  </si>
  <si>
    <t>Esecuzione di impianto di derivazione per utenza con scavo in asfalto tubazione PE Ø 1 e 1/2" da tubazione in PE Ø maggiore di 100 mm  sino a 200 mm</t>
  </si>
  <si>
    <t>AP-5</t>
  </si>
  <si>
    <t>Esecuzione di impianto di derivazione per utenza con scavo in asfalto tubazione PE Ø 2" da tubazione in PE Ø maggiore di 100 mm  sino a 200 mm</t>
  </si>
  <si>
    <t>AP-6</t>
  </si>
  <si>
    <t>Esecuzione di impianto di derivazione per utenza con scavo in terra tubazione PE Ø 1 e 1/2" da tubazione in PE Ø sino a 100 mm</t>
  </si>
  <si>
    <t>AP-7</t>
  </si>
  <si>
    <t>Esecuzione di impianto di derivazione per utenza con scavo in terra tubazione PE Ø 2" da tubazione in PE Ø sino a 100 mm</t>
  </si>
  <si>
    <t>AP-8</t>
  </si>
  <si>
    <t>Esecuzione di impianto di derivazione per utenza con scavo in terra tubazione PE Ø 1 e 1/2" da tubazione in PE Ø maggiore di 100 mm  sino a 200 mm</t>
  </si>
  <si>
    <t>AP-9</t>
  </si>
  <si>
    <t xml:space="preserve"> Esecuzione di impianto di derivazione per utenza con scavo in terra tubazione PE Ø 2" da tubazione in PE Ø maggiore di 100 mm  sino a 200 mm</t>
  </si>
  <si>
    <t>AP-10</t>
  </si>
  <si>
    <t>AP-11</t>
  </si>
  <si>
    <t>AP-12</t>
  </si>
  <si>
    <t>AP-13</t>
  </si>
  <si>
    <t>AP-14</t>
  </si>
  <si>
    <t>Attivazione fornitura (apertura contatore)</t>
  </si>
  <si>
    <t>AP-15</t>
  </si>
  <si>
    <t>Riattivazione fornitura</t>
  </si>
  <si>
    <t>AP-16</t>
  </si>
  <si>
    <t>Riattivazione fornitura per morosità</t>
  </si>
  <si>
    <t>AP-17</t>
  </si>
  <si>
    <t>Disattivazione fornitura</t>
  </si>
  <si>
    <t>AP-18</t>
  </si>
  <si>
    <t>Preventivo lavori</t>
  </si>
  <si>
    <t>AP-19</t>
  </si>
  <si>
    <t>Verifica misuratore in loco</t>
  </si>
  <si>
    <t>AP-20</t>
  </si>
  <si>
    <t>Sostituzione misuratore (escluso il misuratore)</t>
  </si>
  <si>
    <t>AP-21</t>
  </si>
  <si>
    <t>Esecuzione di lavori - spostamento del contatore dove non occorrono scavi e non più di 2 metri di tubazione</t>
  </si>
  <si>
    <t>AP-22</t>
  </si>
  <si>
    <t>Esecuzione di lavori-Adattamento di un allacciamento in un vano esistente per potenziamento o diminuzione del calibro</t>
  </si>
  <si>
    <t>AP-23</t>
  </si>
  <si>
    <t>Esecuzione di lavori - Sostituzione o istallazione valvola di ritegno o riduttore di pressione</t>
  </si>
  <si>
    <t>AP-24</t>
  </si>
  <si>
    <t>Verifica livello di pressione</t>
  </si>
  <si>
    <t>AP-25</t>
  </si>
  <si>
    <t>Verifica lettura</t>
  </si>
  <si>
    <t>AP-26</t>
  </si>
  <si>
    <t>Intervento in loco - Reperibilità acquedotto e fognatura</t>
  </si>
  <si>
    <t>AP-28</t>
  </si>
  <si>
    <t>Scavo a sezione obbligata in strada, marciapiede o banchina su asfalto, rinterro e ripristino - Sez. tipo 0.50x1,0 - senza riutilizzo del materiale di scavo</t>
  </si>
  <si>
    <t>Scavo a sezione obbligata in strada, marciapiede o banchina su asfalto, rinterro e ripristino - Sez. tipo 0.40x0,8 - senza riutilizzo del materiale di scavo</t>
  </si>
  <si>
    <t>Scavo a sezione obbligata su terreno non asfaltato, rinterro e ripristino - Sez. tipo 0.50x1,0 - senza riutilizzo del materiale di scavo</t>
  </si>
  <si>
    <t>Scavo a sezione obbligata su terreno non asfaltato, rinterro e ripristino - Sez. tipo 0.50x1,0 - con riutilizzo del materiale di scavo quando autorizzato dalla D.L.</t>
  </si>
  <si>
    <t>AP-29c</t>
  </si>
  <si>
    <t>Scavo a sezione obbligata su terreno non asfaltato, rinterro e ripristino - Sez. tipo 0.40x0,80 - senza riutilizzo del materiale di scavo</t>
  </si>
  <si>
    <t>AP-29d</t>
  </si>
  <si>
    <t>Scavo a sezione obbligata su terreno non asfaltato, rinterro e ripristino - Sez. tipo 0.40x0,8 - con riutilizzo del materiale di scavo quando autorizzato dalla D.L.</t>
  </si>
  <si>
    <t>25.A12.A01.010</t>
  </si>
  <si>
    <t>Costo medio per analisi chimica demoliz e scavi - costo medio per cadauna analisi relative a: terre da scavo, detriti da demolizioni, da pavimentazioni, da controsoffitti, da materiali isolanti, da impermeabilizzanti, da amianto e quant'altro.</t>
  </si>
  <si>
    <t>AP-30</t>
  </si>
  <si>
    <t>a corpo</t>
  </si>
  <si>
    <t>AP-31</t>
  </si>
  <si>
    <t>65.C20.A10.010</t>
  </si>
  <si>
    <t>65.C20.A10.015</t>
  </si>
  <si>
    <t>65.C20.A10.020</t>
  </si>
  <si>
    <t>65.C20.A10.025</t>
  </si>
  <si>
    <t>65.C20.A10.030</t>
  </si>
  <si>
    <t>65.C20.A10.035</t>
  </si>
  <si>
    <t>50.A10.D10.010</t>
  </si>
  <si>
    <t>50.A10.D10.020</t>
  </si>
  <si>
    <t>50.A10.D10.030</t>
  </si>
  <si>
    <t>50.A10.D10.040</t>
  </si>
  <si>
    <t>50.A10.D10.050</t>
  </si>
  <si>
    <t>20.A85.A10.010</t>
  </si>
  <si>
    <t>20.A85.A10.015</t>
  </si>
  <si>
    <t>20.A85.A15.010</t>
  </si>
  <si>
    <t>Solo posa tubi sospesi. PVC, ecc. Ø &lt;= 250 mm</t>
  </si>
  <si>
    <t>65.C10.A10.010</t>
  </si>
  <si>
    <t>65.C10.A10.020</t>
  </si>
  <si>
    <t>65.C10.A10.030</t>
  </si>
  <si>
    <t>65.C10.A10.040</t>
  </si>
  <si>
    <t>65.C10.A10.050</t>
  </si>
  <si>
    <t>65.C10.A10.060</t>
  </si>
  <si>
    <t>65.C10.A10.070</t>
  </si>
  <si>
    <t>30.E05.D05.010</t>
  </si>
  <si>
    <t>30.E05.D05.015</t>
  </si>
  <si>
    <t>30.E05.D05.020</t>
  </si>
  <si>
    <t>65.C10.A25.003</t>
  </si>
  <si>
    <t>65.C10.A25.005</t>
  </si>
  <si>
    <t>65.C10.A25.010</t>
  </si>
  <si>
    <t>65.C10.A25.015</t>
  </si>
  <si>
    <t>65.C10.A25.020</t>
  </si>
  <si>
    <t>65.C10.A25.025</t>
  </si>
  <si>
    <t>65.C10.A25.030</t>
  </si>
  <si>
    <t>65.C10.A25.035</t>
  </si>
  <si>
    <t>65.C10.A25.040</t>
  </si>
  <si>
    <t>65.C10.A25.045</t>
  </si>
  <si>
    <t>65.C10.A25.050</t>
  </si>
  <si>
    <t>65.C10.A25.055</t>
  </si>
  <si>
    <t>65.C10.A25.060</t>
  </si>
  <si>
    <t>65.C10.A25.065</t>
  </si>
  <si>
    <t>65.C10.A25.070</t>
  </si>
  <si>
    <t>65.C10.A25.075</t>
  </si>
  <si>
    <t>65.C10.A25.080</t>
  </si>
  <si>
    <t>65.C10.A25.085</t>
  </si>
  <si>
    <t>65.C10.A25.090</t>
  </si>
  <si>
    <t>65.C10.A25.095</t>
  </si>
  <si>
    <t>65.C10.A25.100</t>
  </si>
  <si>
    <t>20.A85.A20.005</t>
  </si>
  <si>
    <t>20.A85.A20.010</t>
  </si>
  <si>
    <t>20.A85.A20.015</t>
  </si>
  <si>
    <t>20.A85.A25.005</t>
  </si>
  <si>
    <t>20.A85.A25.010</t>
  </si>
  <si>
    <t>20.A85.A25.015</t>
  </si>
  <si>
    <t>20.A85.A30.010</t>
  </si>
  <si>
    <t>20.A85.A30.015</t>
  </si>
  <si>
    <t>20.A85.A30.020</t>
  </si>
  <si>
    <t>20.A85.A30.025</t>
  </si>
  <si>
    <t>20.A85.A30.030</t>
  </si>
  <si>
    <t>Buca per riparazioni fognarie o perdite d'acqua fino a 1,2 mc su terreni asfaltati</t>
  </si>
  <si>
    <t>Buca per riparazioni fognarie o perdite d'acqua oltre 1,2 mc fino a 2,5 mc su terreni asfaltati</t>
  </si>
  <si>
    <t>Buca per riparazioni fognarie o perdite d'acqua oltre 2,5 mc fino a 5 mc su terreni asfaltati</t>
  </si>
  <si>
    <t>Buca per riparazioni fognarie o perdite d'acqua fino a 1,2 mc su terreni non asfaltati</t>
  </si>
  <si>
    <t>Buca per riparazioni fognarie o perdite d'acqua fino a 2,5 mc su terreni non asfaltati</t>
  </si>
  <si>
    <t>Buca per riparazioni fognarie o perdite d'acqua oltre 2,5 mc fino a 5 mc su terreni non asfaltati</t>
  </si>
  <si>
    <t xml:space="preserve">Ricerca perdite </t>
  </si>
  <si>
    <t>Buca per riparazioni fognarie o perdite d'acqua eccedenza oltre i 5 mc su terreni asfaltati</t>
  </si>
  <si>
    <t>m3</t>
  </si>
  <si>
    <t>Buca per riparazioni fognarie o perdite d'acqua eccedenza oltre i 5 mc su terreni non asfaltati</t>
  </si>
  <si>
    <t>Intervento idraulico inserimento pezzi speciali</t>
  </si>
  <si>
    <t>65.C10.B70.010</t>
  </si>
  <si>
    <t>65.C10.B70.020</t>
  </si>
  <si>
    <t>65.C10.B70.030</t>
  </si>
  <si>
    <t>65.C10.B70.040</t>
  </si>
  <si>
    <t>65.C10.B70.110</t>
  </si>
  <si>
    <t>65.C10.B70.120</t>
  </si>
  <si>
    <t>65.C10.B70.130</t>
  </si>
  <si>
    <t xml:space="preserve">Analisi propedeutiche all'attività di clorazione </t>
  </si>
  <si>
    <t>Attività di clorazione (reagente escluso)</t>
  </si>
  <si>
    <t>Attività di individuazione sottoservizi e segnalazione</t>
  </si>
  <si>
    <t>Allestimento di cantiere - strade urbane cantiere non superiore a 3 giorni totali - Situazione standard</t>
  </si>
  <si>
    <t>Allestimento di cantiere - strade urbane cantiere non superiore a 3 giorni totali - Situazioni particolari, incroci, riduzione carreggiata e deviazione pedoni</t>
  </si>
  <si>
    <t>Allestimento di cantiere - strade extraurbane secondarie e locali extraurbane cantiere non superiore a 3 giorni totali</t>
  </si>
  <si>
    <t>95.A10.A10.010</t>
  </si>
  <si>
    <t>Montaggio smontaggio recinzione pannelli grigliati costituita da pannelli in acciaio elettrosaldato e zincato, del peso di 20 kg circa, montati su basi di calcestruzzo prefabbricate. Montaggio e smontaggio.</t>
  </si>
  <si>
    <t>95.A10.A10.015</t>
  </si>
  <si>
    <t>Nolo di recinzione pannelli grigliati costituita da pannelli in acciaio elettrosaldato e zincato, del peso di 20 kg circa, montati su basi di calcestruzzo prefabbricate. Nolo valutato a metro giorno. (i giorni oltre il 500° non daranno più diritto ad alcuna contabilizzazione)</t>
  </si>
  <si>
    <t xml:space="preserve"> Recinzione di delimitazione realizzata in elementi in PVC appesantiti da acqua o sabbia, tipo "barriera New Jersey"Posizionamento e smontaggio</t>
  </si>
  <si>
    <t>Recinzione di delimitazione realizzata in elementi in PVC appesantiti da acqua o sabbia, tipo "barriera New Jersey" Nolo valutato a metro giorno.</t>
  </si>
  <si>
    <t>95.G10.A40.010</t>
  </si>
  <si>
    <t>Punt.disc.pareti scavo trincea con puntelli e tav. contrapp. mediante la posa in opera di puntelli e tavolame contrapposto valutato a singolo puntello</t>
  </si>
  <si>
    <t>m³</t>
  </si>
  <si>
    <t>15.A10.A90.010</t>
  </si>
  <si>
    <t>15.B10.B20.010</t>
  </si>
  <si>
    <t>65.A10.A10.010</t>
  </si>
  <si>
    <t>m²</t>
  </si>
  <si>
    <t>65.A10.A20.010</t>
  </si>
  <si>
    <t>65.A10.A20.020</t>
  </si>
  <si>
    <t>65.A10.A20.030</t>
  </si>
  <si>
    <t>65.A10.A30.010</t>
  </si>
  <si>
    <t>65.A10.A30.015</t>
  </si>
  <si>
    <t>65.A10.A30.020</t>
  </si>
  <si>
    <t>65.A10.A30.025</t>
  </si>
  <si>
    <t>65.A10.A50.010</t>
  </si>
  <si>
    <t>65.A10.A50.015</t>
  </si>
  <si>
    <t>65.B10.A26.010</t>
  </si>
  <si>
    <t>65.E10.A10.020</t>
  </si>
  <si>
    <t>m³/km</t>
  </si>
  <si>
    <t>25.A15.G10.015</t>
  </si>
  <si>
    <t>RU.M01.A01.030</t>
  </si>
  <si>
    <t>Opere edili Operaio Qualificato</t>
  </si>
  <si>
    <t xml:space="preserve">h </t>
  </si>
  <si>
    <t>RU.M01.A01.040</t>
  </si>
  <si>
    <t>Opere edili Operaio Comune</t>
  </si>
  <si>
    <t>RU.M01.E01.010</t>
  </si>
  <si>
    <t>Impianti Elettrici Idraulici Riscaldamento Installatore 5° cat. super</t>
  </si>
  <si>
    <t>RU.M01.E01.030</t>
  </si>
  <si>
    <t>Impianti Elettrici Idraulici Riscaldamento Installatore 2° cat.</t>
  </si>
  <si>
    <t>RU.M01.A01.070</t>
  </si>
  <si>
    <t>AT.N01.A10.010</t>
  </si>
  <si>
    <t>Autocarro fino a 1,5 t</t>
  </si>
  <si>
    <t>AT.N01.A10.011</t>
  </si>
  <si>
    <t>Autocarro oltre 1,50 t fino a 3,50 t</t>
  </si>
  <si>
    <t>AT.N01.A10.012</t>
  </si>
  <si>
    <t>Autocarro con portata da 3,51 t fino a 7,00 t</t>
  </si>
  <si>
    <t>AT.N02.A20.010</t>
  </si>
  <si>
    <t>Escavatore fino a 2 t.</t>
  </si>
  <si>
    <t>AT.N02.A20.015</t>
  </si>
  <si>
    <t>Escavatore oltre 2 t fino a 5 t.</t>
  </si>
  <si>
    <t>AT.N09.S60.100</t>
  </si>
  <si>
    <t>AT.N09.S70.010</t>
  </si>
  <si>
    <t>AT.N40.A20.010</t>
  </si>
  <si>
    <t>Noleggio di decespugliatore potenza HP 3</t>
  </si>
  <si>
    <t>AT.N55.A10.010</t>
  </si>
  <si>
    <t>Autospurgo per fognature compreso il conferimento a siti autorizzati escluso il costo di smaltimento (vedi cap. 25), valutato con un minimo di 3,5 ore. Codici CER materiali spurgo 200.3.06 e 200.3.04</t>
  </si>
  <si>
    <t>AT.N09.S10.020</t>
  </si>
  <si>
    <t>PR.A01.A00.065</t>
  </si>
  <si>
    <t>Misto di recupero con sabbia asciutta  da frantumazione della pietra prezzo medio reso franco stabilimento escluso costo di trasporto da calcolare e applicare in base alla distanza dal sito di impiego.</t>
  </si>
  <si>
    <t>t</t>
  </si>
  <si>
    <t>PR.A01.A00.005</t>
  </si>
  <si>
    <t>PR.A01.A00.010</t>
  </si>
  <si>
    <t>PR.A01.A00.015</t>
  </si>
  <si>
    <t>PR.A01.A00.020</t>
  </si>
  <si>
    <t>PR.A01.A00.025</t>
  </si>
  <si>
    <t>PR.A01.A00.030</t>
  </si>
  <si>
    <t>PR.A01.A00.050</t>
  </si>
  <si>
    <t>PR.A01.A00.055</t>
  </si>
  <si>
    <t>PR.A01.A00.060</t>
  </si>
  <si>
    <t>PR.A01.A01.025</t>
  </si>
  <si>
    <t>PR.E20.A05.010</t>
  </si>
  <si>
    <t>Corda di rame nuda rigida - 10 mm²</t>
  </si>
  <si>
    <t>Nastro segnalatore tubo; larghezza 12 cm</t>
  </si>
  <si>
    <t>PR.E05.B05.010</t>
  </si>
  <si>
    <t>PR.E05.B05.015</t>
  </si>
  <si>
    <t>PR.E05.B05.020</t>
  </si>
  <si>
    <t>PR.E05.B05.025</t>
  </si>
  <si>
    <t>PR.E05.B05.030</t>
  </si>
  <si>
    <t>PR.E05.B05.035</t>
  </si>
  <si>
    <t>PR.E05.B05.040</t>
  </si>
  <si>
    <t>PR.E05.B05.045</t>
  </si>
  <si>
    <t>PR.C14.A05.005</t>
  </si>
  <si>
    <t>PR.C14.A05.010</t>
  </si>
  <si>
    <t>PR.C14.A05.015</t>
  </si>
  <si>
    <t>PR.C14.A05.020</t>
  </si>
  <si>
    <t>PR.C14.A05.030</t>
  </si>
  <si>
    <t>PR.C14.A05.035</t>
  </si>
  <si>
    <t>PR.C14.A05.040</t>
  </si>
  <si>
    <t>PR.C14.A05.045</t>
  </si>
  <si>
    <t>PR.C14.A05.050</t>
  </si>
  <si>
    <t>PR.C14.A05.055</t>
  </si>
  <si>
    <t>PR.C14.A05.060</t>
  </si>
  <si>
    <t>PR.C14.A05.065</t>
  </si>
  <si>
    <t>PR.C14.A05.070</t>
  </si>
  <si>
    <t>PR.C14.A05.075</t>
  </si>
  <si>
    <t>PR.C14.A05.080</t>
  </si>
  <si>
    <t>PR.C14.A05.085</t>
  </si>
  <si>
    <t>PR.C14.A05.090</t>
  </si>
  <si>
    <t>PR.C14.A05.095</t>
  </si>
  <si>
    <t>PR.C14.A05.100</t>
  </si>
  <si>
    <t>PR.C14.A05.105</t>
  </si>
  <si>
    <t>PR.C14.A05.110</t>
  </si>
  <si>
    <t>PR.C14.A05.120</t>
  </si>
  <si>
    <t>PR.C14.A05.125</t>
  </si>
  <si>
    <t>PR.C14.A05.130</t>
  </si>
  <si>
    <t>PR.C14.A05.135</t>
  </si>
  <si>
    <t>PR.C14.A05.140</t>
  </si>
  <si>
    <t>PR.C14.A05.145</t>
  </si>
  <si>
    <t>PR.C14.A05.150</t>
  </si>
  <si>
    <t>PR.C14.A05.155</t>
  </si>
  <si>
    <t>PR.C14.A05.160</t>
  </si>
  <si>
    <t>PR.C14.A05.180</t>
  </si>
  <si>
    <t>PR.C14.A05.185</t>
  </si>
  <si>
    <t>PR.C14.A05.190</t>
  </si>
  <si>
    <t>PR.C14.A05.195</t>
  </si>
  <si>
    <t>PR.C14.A05.200</t>
  </si>
  <si>
    <t>PR.C14.A05.205</t>
  </si>
  <si>
    <t>PR.C14.A05.210</t>
  </si>
  <si>
    <t>PR.C14.A05.215</t>
  </si>
  <si>
    <t>PR.C14.A05.230</t>
  </si>
  <si>
    <t>PR.C14.A05.235</t>
  </si>
  <si>
    <t>PR.C14.A05.240</t>
  </si>
  <si>
    <t>PR.C14.A05.245</t>
  </si>
  <si>
    <t>PR.C14.A05.250</t>
  </si>
  <si>
    <t>PR.C14.A05.255</t>
  </si>
  <si>
    <t>PR.C14.A05.260</t>
  </si>
  <si>
    <t>PR.C14.A05.265</t>
  </si>
  <si>
    <t>PR.C08.A10.010</t>
  </si>
  <si>
    <t>PR.C08.A10.015</t>
  </si>
  <si>
    <t>PR.C08.A10.020</t>
  </si>
  <si>
    <t>PR.C08.A10.025</t>
  </si>
  <si>
    <t>PR.C08.A10.030</t>
  </si>
  <si>
    <t>PR.C08.A10.035</t>
  </si>
  <si>
    <t>PR.C08.A10.040</t>
  </si>
  <si>
    <t>PR.C08.A10.045</t>
  </si>
  <si>
    <t>PR.C08.A10.050</t>
  </si>
  <si>
    <t>PR.C08.A10.055</t>
  </si>
  <si>
    <t>PR.C08.A10.060</t>
  </si>
  <si>
    <t>PR.C08.A10.065</t>
  </si>
  <si>
    <t>PR.C08.A10.070</t>
  </si>
  <si>
    <t>PR.A13.A20.010</t>
  </si>
  <si>
    <t>PR.A13.A20.015</t>
  </si>
  <si>
    <t>PR.A13.A20.020</t>
  </si>
  <si>
    <t>PR.A13.A20.025</t>
  </si>
  <si>
    <t>PR.A13.A20.030</t>
  </si>
  <si>
    <t>PR.A13.A20.035</t>
  </si>
  <si>
    <t>PR.A13.A20.040</t>
  </si>
  <si>
    <t>PR.A13.A20.045</t>
  </si>
  <si>
    <t>PR.A13.A20.050</t>
  </si>
  <si>
    <t>PR.A13.R40.001</t>
  </si>
  <si>
    <t>PR.A13.R40.003</t>
  </si>
  <si>
    <t>PR.A13.R40.005</t>
  </si>
  <si>
    <t>PR.A13.R40.010</t>
  </si>
  <si>
    <t>PR.A13.R40.015</t>
  </si>
  <si>
    <t>PR.A13.R40.020</t>
  </si>
  <si>
    <t>PR.A13.R40.025</t>
  </si>
  <si>
    <t>PR.A13.R40.030</t>
  </si>
  <si>
    <t>PR.A15.B10.010</t>
  </si>
  <si>
    <t>PR.A15.B10.020</t>
  </si>
  <si>
    <t>PR.A15.B10.030</t>
  </si>
  <si>
    <t>tee ridotto 2” a ¾</t>
  </si>
  <si>
    <t>tee ridotto 1-1/2” a ¾</t>
  </si>
  <si>
    <t>tee ridotto 1-1/4” a ¾</t>
  </si>
  <si>
    <t>tee ridotto 1” a ¾</t>
  </si>
  <si>
    <t>tee ridotto 3/4” a1/2</t>
  </si>
  <si>
    <t>Reperibilità pronto intervento - garanzia del servizio h 24 - 7gg manutenzioni acquedotto e fognatura. Servizio autospurgo h 24 sabati, domeniche e festivi - 2 persone</t>
  </si>
  <si>
    <t>Reperibilità pronto intervento - garanzia del servizio h 24 - 7gg manutenzioni acquedotto e fognatura - 2 persone</t>
  </si>
  <si>
    <t>Reperibilità pronto intervento - garanzia del servizio h 24 sabati, domeniche e festivi - 2 persone</t>
  </si>
  <si>
    <t>Reperibilità pronto intervento - garanzia del servizio h 24 - 7gg manutenzioni acquedotto e fognatura - 1 persona</t>
  </si>
  <si>
    <t>Reperibilità pronto intervento - garanzia del servizio h 24 - 7gg manutenzioni acquedotto</t>
  </si>
  <si>
    <t>Reperibilità pronto intervento - garanzia del servizio h 24 - 7gg manutenzioni fognatura</t>
  </si>
  <si>
    <t xml:space="preserve">Scavo a sezione obbligata in strada, marciapiede o banchina su asfalto, rinterro e ripristino letto di sabbia escluso - Sez. tipo 0.30x0,6 - con parziale riutilizzo del materiale di scavo </t>
  </si>
  <si>
    <t>Scavo a sezione obbligata su terreno non asfaltato, rinterro e ripristino letto di sabbia escluso- Sez. tipo 0.30x0,6 - con riutilizzo del materiale di scavo quando autorizzato dalla D.L.</t>
  </si>
  <si>
    <t xml:space="preserve">sola posa  di tubo in PE per acquedotto da 50 a 90  mm con saldatura a specchio esclusi scavo e reinterro  compreso il  letto di posa in sabbia h cm. 10 </t>
  </si>
  <si>
    <t>Sola posa  di tubo in PE per acquedotto da 50 a 90  mm in rotoli con manicotti inclusi pezzi speciali e letto di sabbia h 10 cm, esclusi scavo e reinterro</t>
  </si>
  <si>
    <t xml:space="preserve">Sola posa  di tubo in PE per acquedotto Ø &gt; 90 sino a 100 mm con saldatura a specchio esclusi scavo e reinterro  compreso il  letto di posa in sabbia h cm. 10 </t>
  </si>
  <si>
    <t xml:space="preserve">Sola posa di tubo in PE per acquedotto Ø &gt;100 sino a 200 mm con saldatura a specchio esclusi scavo e reinterro  compreso il  letto di posa in sabbia h cm. 10 </t>
  </si>
  <si>
    <t xml:space="preserve">Sola posa di tubo in PE per acquedotto Ø &gt;200 sino a 225 mm con saldatura a specchio esclusi scavo e reinterro  compreso il  letto di posa in sabbia h cm. 10 </t>
  </si>
  <si>
    <t xml:space="preserve">Sola posa di tubo in PE per acquedotto Ø &gt;225 sino a 315 mm con saldatura a specchio esclusi scavo e reinterro  compreso il  letto di posa in sabbia h cm. 10 </t>
  </si>
  <si>
    <t xml:space="preserve">Sola posa di tubo in PE per acquedotto Ø &gt;315 sino a 355 mm con saldatura a specchio esclusi scavo e reinterro  compreso il  letto di posa in sabbia h cm. 10 </t>
  </si>
  <si>
    <t>CUP</t>
  </si>
  <si>
    <t>Sommario registro di contabilità</t>
  </si>
  <si>
    <t>a tutto il</t>
  </si>
  <si>
    <t>Affidamento</t>
  </si>
  <si>
    <r>
      <rPr>
        <b/>
        <sz val="11"/>
        <color theme="1"/>
        <rFont val="Arial Rounded MT Bold"/>
        <family val="2"/>
      </rPr>
      <t>C.I.R.A. S.r.l.</t>
    </r>
    <r>
      <rPr>
        <sz val="11"/>
        <color theme="1"/>
        <rFont val="Arial Rounded MT Bold"/>
        <family val="2"/>
      </rPr>
      <t xml:space="preserve">
</t>
    </r>
    <r>
      <rPr>
        <sz val="8"/>
        <color theme="1"/>
        <rFont val="Arial Rounded MT Bold"/>
        <family val="2"/>
      </rPr>
      <t>Sede legale e Impianto di depurazione
		17058 Dego, Loc. Piano 6/A (SV) – tel.(019) 5778013
C.F.  92054820094 - P.I. 01221980095
E-mail: info@ciraservizioidrico.it
Pec: consorziocirasu@pcert.postecert.it
Web site: www.ciraservizioidrico.it</t>
    </r>
  </si>
  <si>
    <t>Dego</t>
  </si>
  <si>
    <t>Totale</t>
  </si>
  <si>
    <t>CONTROLLO</t>
  </si>
  <si>
    <t>Mese</t>
  </si>
  <si>
    <t>Ritenuta infortuni 0,5%</t>
  </si>
  <si>
    <t>CO-AN</t>
  </si>
  <si>
    <t>Co-An</t>
  </si>
  <si>
    <t xml:space="preserve">Scavo a sezione obbligata mediante catena semovente (catenaria) in strada, marciapiede o banchina su asfalto compreso reinterro, ripristino letto di sabbia escluso - Sez. tipo 0,15x0,8 - con riutilizzo del materiale di scavo </t>
  </si>
  <si>
    <t>AP-32b</t>
  </si>
  <si>
    <t>Sola posa  di tubo in PE per acquedotto da 50 a 90  mm in rotoli con manicotti inclusi pezzi speciali e letto  h 10 cm di materiale di risulta proveniente dallo scavo qualora autorizzato dalla D.L., esclusi scavo e reinterro</t>
  </si>
  <si>
    <t>65.A10.A40.020</t>
  </si>
  <si>
    <t>65.A10.A40.030</t>
  </si>
  <si>
    <t>65.A10.A40.040</t>
  </si>
  <si>
    <t>65.A10.A40.500</t>
  </si>
  <si>
    <t xml:space="preserve">Autocisterna per trasporto acqua potabile </t>
  </si>
  <si>
    <t>Analisi dei prezzi</t>
  </si>
  <si>
    <t>Coefficiente maggiorativo a copertura delle spese generali e dell'utile di impresa da applicare al costo del materiale non presente nel prezzario (in sede di rendicontazione è obbligatorio allegare copia della fattura riportante l'evidenza dell'importo rendicontato)</t>
  </si>
  <si>
    <t>coeff. maggiorativo</t>
  </si>
  <si>
    <t>PR.C02.A60.010</t>
  </si>
  <si>
    <t>PR.C02.A60.020</t>
  </si>
  <si>
    <t>PR.C02.A60.025</t>
  </si>
  <si>
    <t>PR.C02.A60.030</t>
  </si>
  <si>
    <t>PR.C02.A60.035</t>
  </si>
  <si>
    <t>PR.C02.A60.040</t>
  </si>
  <si>
    <t>PR.C02.A60.045</t>
  </si>
  <si>
    <t>PR.C02.A60.050</t>
  </si>
  <si>
    <t>PR.C02.A60.055</t>
  </si>
  <si>
    <t>PR.C02.A60.060</t>
  </si>
  <si>
    <t>PR.C02.A60.065</t>
  </si>
  <si>
    <t>PR.C02.A60.070</t>
  </si>
  <si>
    <t>PR.C02.A60.075</t>
  </si>
  <si>
    <t>PR.C02.A60.080</t>
  </si>
  <si>
    <t>PR.C02.A60.085</t>
  </si>
  <si>
    <t>PR.C02.A60.095</t>
  </si>
  <si>
    <t>9.1</t>
  </si>
  <si>
    <t>AP-9.1</t>
  </si>
  <si>
    <t xml:space="preserve">Sovrapprezzo per fornitura e posa di caldana di protezione </t>
  </si>
  <si>
    <t>9.2</t>
  </si>
  <si>
    <t>AP-9.2</t>
  </si>
  <si>
    <t xml:space="preserve">Sovrapprezzo per demolizione di caldana di protezione </t>
  </si>
  <si>
    <t>AP-27</t>
  </si>
  <si>
    <t>AP-29</t>
  </si>
  <si>
    <t>AP-32</t>
  </si>
  <si>
    <t>AP-33</t>
  </si>
  <si>
    <t>AP-35</t>
  </si>
  <si>
    <t>AP-37</t>
  </si>
  <si>
    <t>AP-38</t>
  </si>
  <si>
    <t xml:space="preserve">Scavo a sezione obbligata mediante catena semovente (catenaria) comprensivo di  reinterro, ripristino letto di sabbia escluso - Sez. tipo 0,10-0,30x0,8 - con riutilizzo del materiale di scavo </t>
  </si>
  <si>
    <t>15.A10.A30.010</t>
  </si>
  <si>
    <t>Scavo sez ristretta rocce sciolte a mano fino a m 2,00. - in rocce sciolte inclusi i trovanti e le opere murarie affioranti o interrati di volume inferiore a m³ 0,05.</t>
  </si>
  <si>
    <t>15.A10.A34.010</t>
  </si>
  <si>
    <t>Scavo sez ristretta rocce sciolte miniec. fino a 2,00 m. - in rocce sciolte.</t>
  </si>
  <si>
    <t>Sovrapp. agli scavo per presenza acqua oltre 20 cm - mediante l'impiego, anche continuo, di pompe.</t>
  </si>
  <si>
    <t>07.A01.A20.015 (Regione Piemonte 2023)</t>
  </si>
  <si>
    <t>Sovrapprezzo a qualsiasi tipo di scavo, per la presenza di materiali compatti, quali puddinghe o tufo, richiedenti l'uso prolungato del martello demolitore; da applicarsi al volume effettivo demolito</t>
  </si>
  <si>
    <t>07.A01.A20.020  (Regione Piemonte 2023)</t>
  </si>
  <si>
    <t>Sovrapprezzo a qualsiasi tipo di scavo, per la presenza di massi, muri di mattoni e calcestruzzo o materiale roccioso richiedenti l'uso continuo del martello demolitore; da applicarsi al volume effettivo demolito</t>
  </si>
  <si>
    <t>AP-39</t>
  </si>
  <si>
    <t>Intervento idraulico di inserimento/sostituzione di un tratto di tubazione danneggiato (fino a 5 m dopo l'apertura di buca per riparazione)</t>
  </si>
  <si>
    <t>AP-40</t>
  </si>
  <si>
    <t>Posa tubi plastica, staffati, ø fino a 25 mm. - fino a 25 mm.</t>
  </si>
  <si>
    <t>Posa tubi plastica, staffati, ø oltre 25 mm. fino a 40 mm. - oltre 25 mm fino a 40 mm.</t>
  </si>
  <si>
    <t>Posa tubi plastica, staffati, ø oltre 40 mm. fino a 63 mm. - oltre 40 mm fino a 63 mm.</t>
  </si>
  <si>
    <t>Posa tubi plastica, staffati, ø oltre 63 mm. fino a 75 mm. - oltre 63 mm fino a 75 mm.</t>
  </si>
  <si>
    <t>Posa tubi plastica, staffati, ø oltre 75 mm. fino a 90 mm. - oltre 75 mm fino a 90 mm.</t>
  </si>
  <si>
    <t>07.A07.G05.005  (Regione Piemonte 2023)</t>
  </si>
  <si>
    <t xml:space="preserve"> Posa in opera nelle trincee o nei manufatti di tubi in ghisa con giunto; compreso l'eventuale carico e trasporto da deposito di cantiere, lo sfilamento, la sistemazione a livelletta dei tubi di lunghezza media di 6 m; compreso l'eventuale esecuzione di tagli di tubazione con mola flessibile o macchina tagliatubi, la rifilatura e smussatura e la formazione dei giunti; compreso il collaudo, prova idraulica ed ogni altro onere; per tubi fino a DN 60</t>
  </si>
  <si>
    <t>07.A07.G05.010 (Regione Piemonte 2023)</t>
  </si>
  <si>
    <t>Posa in opera nelle trincee o nei manufatti di tubi in ghisa con giunto; compreso l'eventuale carico e trasporto da deposito di cantiere, lo sfilamento, la sistemazione a livelletta dei tubi di lunghezza media di 6 m; compreso l'eventuale esecuzione di tagli di tubazione con mola flessibile o macchina tagliatubi, la rifilatura e smussatura e la formazione dei giunti; compreso il collaudo, prova idraulica ed ogni altro onere-per tubi dn 80</t>
  </si>
  <si>
    <t>07.A07.G05.015 (Regione Piemonte 2023)</t>
  </si>
  <si>
    <t>Posa in opera nelle trincee o nei manufatti di tubi in ghisa con giunto; compreso l'eventuale carico e trasporto da deposito di cantiere, lo sfilamento, la sistemazione a livelletta dei tubi di lunghezza media di 6 m; compreso l'eventuale esecuzione di tagli di tubazione con mola flessibile o macchina tagliatubi, la rifilatura e smussatura e la formazione dei giunti; compreso il collaudo, prova idraulica ed ogni altro onere-per tubi dn 100</t>
  </si>
  <si>
    <t>07.A07.G05.020 v</t>
  </si>
  <si>
    <t>Posa in opera nelle trincee o nei manufatti di tubi in ghisa con giunto; compreso l'eventuale carico e trasporto da deposito di cantiere, lo sfilamento, la sistemazione a livelletta dei tubi di lunghezza media di 6 m; compreso l'eventuale esecuzione di tagli di tubazione con mola flessibile o macchina tagliatubi, la rifilatura e smussatura e la formazione dei giunti; compreso il collaudo, prova idraulica ed ogni altro onere-per tubi dn 150</t>
  </si>
  <si>
    <t>07.A07.G05.025 (Regione Piemonte 2023)</t>
  </si>
  <si>
    <t>Posa in opera nelle trincee o nei manufatti di tubi in ghisa con giunto; compreso l'eventuale carico e trasporto da deposito di cantiere, lo sfilamento, la sistemazione a livelletta dei tubi di lunghezza media di 6 m; compreso l'eventuale esecuzione di tagli di tubazione con mola flessibile o macchina tagliatubi, la rifilatura e smussatura e la formazione dei giunti; compreso il collaudo, prova idraulica ed ogni altro onere-per tubi dn 200</t>
  </si>
  <si>
    <t>07.A07.G05.030 (Regione Piemonte 2023)</t>
  </si>
  <si>
    <t>Posa in opera nelle trincee o nei manufatti di tubi in ghisa con giunto; compreso l'eventuale carico e trasporto da deposito di cantiere, lo sfilamento, la sistemazione a livelletta dei tubi di lunghezza media di 6 m; compreso l'eventuale esecuzione di tagli di tubazione con mola flessibile o macchina tagliatubi, la rifilatura e smussatura e la formazione dei giunti; compreso il collaudo, prova idraulica ed ogni altro onere-per tubi dn 250</t>
  </si>
  <si>
    <t>07.A07.G05.035 (Regione Piemonte 2023)</t>
  </si>
  <si>
    <t>Posa in opera nelle trincee o nei manufatti di tubi in ghisa con giunto; compreso l'eventuale carico e trasporto da deposito di cantiere, lo sfilamento, la sistemazione a livelletta dei tubi di lunghezza media di 6 m; compreso l'eventuale esecuzione di tagli di tubazione con mola flessibile o macchina tagliatubi, la rifilatura e smussatura e la formazione dei giunti; compreso il collaudo, prova idraulica ed ogni altro onere-per tubi dn 300</t>
  </si>
  <si>
    <t>07.A07.G05.040 (Regione Piemonte 2023)</t>
  </si>
  <si>
    <t>Posa in opera nelle trincee o nei manufatti di tubi in ghisa con giunto; compreso l'eventuale carico e trasporto da deposito di cantiere, lo sfilamento, la sistemazione a livelletta dei tubi di lunghezza media di 6 m; compreso l'eventuale esecuzione di tagli di tubazione con mola flessibile o macchina tagliatubi, la rifilatura e smussatura e la formazione dei giunti; compreso il collaudo, prova idraulica ed ogni altro onere-per tubi dn 350</t>
  </si>
  <si>
    <t>07.A07.G05.045 (Regione Piemonte 2023)</t>
  </si>
  <si>
    <t>Posa in opera nelle trincee o nei manufatti di tubi in ghisa con giunto; compreso l'eventuale carico e trasporto da deposito di cantiere, lo sfilamento, la sistemazione a livelletta dei tubi di lunghezza media di 6 m; compreso l'eventuale esecuzione di tagli di tubazione con mola flessibile o macchina tagliatubi, la rifilatura e smussatura e la formazione dei giunti; compreso il collaudo, prova idraulica ed ogni altro onere-per tubi dn 400</t>
  </si>
  <si>
    <t>07.A07.G05.050 (Regione Piemonte 2023)</t>
  </si>
  <si>
    <t>Posa in opera nelle trincee o nei manufatti di tubi in ghisa con giunto; compreso l'eventuale carico e trasporto da deposito di cantiere, lo sfilamento, la sistemazione a livelletta dei tubi di lunghezza media di 6 m; compreso l'eventuale esecuzione di tagli di tubazione con mola flessibile o macchina tagliatubi, la rifilatura e smussatura e la formazione dei giunti; compreso il collaudo, prova idraulica ed ogni altro onere-per tubi dn 500</t>
  </si>
  <si>
    <t>07.A07.G05.055 (Regione Piemonte 2023)</t>
  </si>
  <si>
    <t>Posa in opera nelle trincee o nei manufatti di tubi in ghisa con giunto; compreso l'eventuale carico e trasporto da deposito di cantiere, lo sfilamento, la sistemazione a livelletta dei tubi di lunghezza media di 6 m; compreso l'eventuale esecuzione di tagli di tubazione con mola flessibile o macchina tagliatubi, la rifilatura e smussatura e la formazione dei giunti; compreso il collaudo, prova idraulica ed ogni altro onere-per tubi dn 600</t>
  </si>
  <si>
    <t>07.A07.G05.060 (Regione Piemonte 2023)</t>
  </si>
  <si>
    <t>Posa in opera nelle trincee o nei manufatti di tubi in ghisa con giunto; compreso l'eventuale carico e trasporto da deposito di cantiere, lo sfilamento, la sistemazione a livelletta dei tubi di lunghezza media di 6 m; compreso l'eventuale esecuzione di tagli di tubazione con mola flessibile o macchina tagliatubi, la rifilatura e smussatura e la formazione dei giunti; compreso il collaudo, prova idraulica ed ogni altro onere-per tubi DN 700</t>
  </si>
  <si>
    <t>07.A07.G05.065 (Regione Piemonte 2023)</t>
  </si>
  <si>
    <t>Posa in opera nelle trincee o nei manufatti di tubi in ghisa con giunto; compreso l'eventuale carico e trasporto da deposito di cantiere, lo sfilamento, la sistemazione a livelletta dei tubi di lunghezza media di 6 m; compreso l'eventuale esecuzione di tagli di tubazione con mola flessibile o macchina tagliatubi, la rifilatura e smussatura e la formazione dei giunti; compreso il collaudo, prova idraulica ed ogni altro onere-per tubi DN 800</t>
  </si>
  <si>
    <t>07.A07.G05.070 (Regione Piemonte 2023)</t>
  </si>
  <si>
    <t>Posa in opera nelle trincee o nei manufatti di tubi in ghisa con giunto; compreso l'eventuale carico e trasporto da deposito di cantiere, lo sfilamento, la sistemazione a livelletta dei tubi di lunghezza media di 6 m; compreso l'eventuale esecuzione di tagli di tubazione con mola flessibile o macchina tagliatubi, la rifilatura e smussatura e la formazione dei giunti; compreso il collaudo, prova idraulica ed ogni altro onere-per tubi DN 900</t>
  </si>
  <si>
    <t>Solo posa tubi interrati PVC, ecc. Ø &lt;= 250 mm - diametro fino a 250 mm.</t>
  </si>
  <si>
    <t>Posa tubi interrati. PVC ecc,  diam Ø &gt; 250 fino a 400 mm - del diametro maggiore di 250 mm e fino a 400 mm.</t>
  </si>
  <si>
    <t>Sola posa di tubo cls ø 400 mm - diametro 400 mm</t>
  </si>
  <si>
    <t>Sola posa di tubo cls ø 500 mm - diametro 500 mm</t>
  </si>
  <si>
    <t>Sola posa di tubo cls ø 600 mm - diametro 600 mm</t>
  </si>
  <si>
    <t>Sola posa di tubo cls ø 700 mm - diametro 700 mm</t>
  </si>
  <si>
    <t>Sola posa di tubo cls ø 800 mm - diametro 800 mm</t>
  </si>
  <si>
    <t>Sola posa di tubo cls ø 1000 mm - diametro 1000 mm</t>
  </si>
  <si>
    <t>Sola posa di tubo cls ø 1200 mm - diametro 1200 mm</t>
  </si>
  <si>
    <t>Posa cavidotto flessibile interrato ø est da 40 a 75 mm - da 40 a 75 mm</t>
  </si>
  <si>
    <t>Posa cavidotto flessibile interrato ø est da 90 a 110 mm - da 90 a 110 mm</t>
  </si>
  <si>
    <t>Posa cavidotto flessibile interrato ø est da 125 a 160 mm - da 125 a 160 mm</t>
  </si>
  <si>
    <t>Fornitura e posa in opera di 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vigenti-PPO tubazioni spiralate SN8 D. interno 300 mm - SN8 del diametro interno 300 mm</t>
  </si>
  <si>
    <t>Fornitura e posa in opera di 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vigenti-PPO tubazioni spiralate SN8 D. interno 400 mm - SN8 del diametro interno 400 mm</t>
  </si>
  <si>
    <t>Fornitura e posa in opera di 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vigenti-PPO tubazioni spiralate SN8 D. interno 500 mm - SN8 del diametro interno 500 mm</t>
  </si>
  <si>
    <t>Fornitura e posa in opera di 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vigenti-PPO tubazioni spiralate SN8 D. interno 600 mm - SN8 del diametro interno 600 mm</t>
  </si>
  <si>
    <t>Fornitura e posa in opera di 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vigenti-PPO tubazioni spiralate SN8 D. interno 700 mm - SN8 del diametro interno 700 mm</t>
  </si>
  <si>
    <t>Fornitura e posa in opera di 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vigenti-PPO tubazioni spiralate SN8 D. interno 800 mm - SN8 del diametro interno 800 mm</t>
  </si>
  <si>
    <t>Fornitura e posa in opera di 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vigenti-PPO tubazioni spiralate SN8 D. interno 900 mm - SN8 del diametro interno 900 mm</t>
  </si>
  <si>
    <t>Fornitura e posa in opera di 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vigenti-PPO tubazioni spiralate SN8 D. interno 1000 mm - SN8 del diametro interno 1000 mm</t>
  </si>
  <si>
    <t>Fornitura e posa in opera di 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vigenti-PPO tubazioni spiralate SN8 D. interno 1100 mm - SN8 del diametro interno 1100 mm</t>
  </si>
  <si>
    <t>Fornitura e posa in opera di 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vigenti-PPO tubazioni spiralate SN8 D. interno 1200 mm - SN8 del diametro interno 1200 mm</t>
  </si>
  <si>
    <t>Fornitura e posa in opera di 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vigenti-PPO tubazioni spiralate SN8 D. interno 1300 mm - SN8 del diametro interno 1300 mm</t>
  </si>
  <si>
    <t>Fornitura e posa in opera di 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vigenti-PPO tubazioni spiralate SN8 D. interno 1400 mm - SN8 del diametro interno 1400 mm</t>
  </si>
  <si>
    <t>Fornitura e posa in opera di 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vigenti-PPO tubazioni spiralate SN8 D. interno 1500 mm - SN8 del diametro interno 1500 mm</t>
  </si>
  <si>
    <t>Fornitura e posa in opera di 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vigenti-PPO tubazioni spiralate SN8 D. interno 1600 mm - SN8 del diametro interno 1600 mm</t>
  </si>
  <si>
    <t>Fornitura e posa in opera di 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vigenti-PPO tubazioni spiralate SN8 D. interno 1800 mm - SN8 del diametro interno 1800 mm</t>
  </si>
  <si>
    <t>Fornitura e posa in opera di 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vigenti-PPO tubazioni spiralate SN8 D. interno 2000 mm - SN8 del diametro interno 2000 mm</t>
  </si>
  <si>
    <t>Fornitura e posa in opera di 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vigenti-PPO tubazioni spiralate SN8 D. interno 2200 mm - SN8 del diametro interno 2200 mm</t>
  </si>
  <si>
    <t>Fornitura e posa in opera di 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vigenti-PPO tubazioni spiralate SN8 D. interno 2400 mm - SN8 del diametro interno 2400 mm</t>
  </si>
  <si>
    <t>Fornitura e posa in opera di 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vigenti-PPO tubazioni spiralate SN8 D. interno 2600 mm - SN8 del diametro interno 2600 mm</t>
  </si>
  <si>
    <t>Fornitura e posa in opera di 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vigenti-PPO tubazioni spiralate SN8 D. interno 2800 mm - SN8 del diametro interno 2800 mm</t>
  </si>
  <si>
    <t>Fornitura e posa in opera di 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vigenti-PPO tubazioni spiralate SN8 D. interno 3000 mm - SN8 del diametro interno 3000 mm</t>
  </si>
  <si>
    <t>Posa pozzetti CLS dim. &lt;= 30x30x30 cm - delle dimensioni fino a 30x30x30 cm.</t>
  </si>
  <si>
    <t>Posa pozzetti CLS dim. &gt; 30x30x30 fino a 40x40x40 cm - delle dimensioni oltre il 30x30x30 e fino a 40x40x40 cm.</t>
  </si>
  <si>
    <t>Posa pozzetti CLS dim. &gt; di 40x40x40 e fino 60x60x60 cm - delle dimensioni maggiori di 40x40x40 e fino a 60x60x60 cm.</t>
  </si>
  <si>
    <t>AP-42</t>
  </si>
  <si>
    <t>Maggiorazione su voce 109: posa pozzetti CLS dim. &gt; 60x60x60 cm</t>
  </si>
  <si>
    <t>Posa prolunga pozzetti CLS dim. 30x30x30 cm - delle dimensioni 30x30x30 cm.</t>
  </si>
  <si>
    <t>Posa prolunga pozzetti CLS dim. &gt; 30x30x30 fino 40x40x40 cm - delle dimensioni maggiori di 30x30x30 e fino a 40x40x40 cm.</t>
  </si>
  <si>
    <t>Posa prolunga pozzetti CLS dim. &gt; 40x40x40  fino 60x60x60 cm - delle dimensioni di maggiori di 40x40x40 e fino a 60x60x60 cm.</t>
  </si>
  <si>
    <t>AP-43</t>
  </si>
  <si>
    <t>Maggiorazione su voce 113: posa prolunga pozzetti CLS dim. &gt; 60x60x60 cm</t>
  </si>
  <si>
    <t>Posa chiusini e caditoie peso fino 30 kg. - del peso fino a 30 kg.</t>
  </si>
  <si>
    <t>Posa chiusini e caditoie peso oltre 30 fino a 60 kg. - del peso oltre 30 fino a 60 kg.</t>
  </si>
  <si>
    <t>Posa chiusini e caditoie peso oltre 60 fino a 90 kg. - del peso oltre 60 fino a 90 kg.</t>
  </si>
  <si>
    <t>Posa chiusini e caditoie peso oltre 90 fino a 120 kg. - del peso oltre 90 fino a 120 kg.</t>
  </si>
  <si>
    <t>Posa chiusini e caditoie peso oltre 120 fino a 150 kg. - del peso oltre 120 fino a 150 kg.</t>
  </si>
  <si>
    <t>AP-44</t>
  </si>
  <si>
    <t>AP-45</t>
  </si>
  <si>
    <t>AP-46</t>
  </si>
  <si>
    <t>AP-47</t>
  </si>
  <si>
    <t>AP-48</t>
  </si>
  <si>
    <t>AP-49</t>
  </si>
  <si>
    <t>AP-50</t>
  </si>
  <si>
    <t>AP-51</t>
  </si>
  <si>
    <t>AP-52</t>
  </si>
  <si>
    <t>AP-53</t>
  </si>
  <si>
    <t xml:space="preserve">Intervento idraulico riparazione perdita </t>
  </si>
  <si>
    <t>AP-54</t>
  </si>
  <si>
    <t>25.A25.C20.010</t>
  </si>
  <si>
    <t>Scoibentazione tubazioni rivestite in amianto - di tubazioni del diametro inferiore a 300 mm.</t>
  </si>
  <si>
    <t>Abbassamento/alzamento chiusini fino alla sez 1000 cm² - fino alla sezione di 1000 cm²</t>
  </si>
  <si>
    <t>Abbassamento/alzamento chiusini sez da 1001 a 1600 - della sezione da 1001 a 1600 cm²</t>
  </si>
  <si>
    <t>Abbassamento/alzamento chiusini sez da 1601 a 2500 - della sezione da 1601 a 2500 cm²</t>
  </si>
  <si>
    <t>Abbassamento/alzamento chiusini sez oltre 2500 cm² - della sezione oltre 2500 cm²</t>
  </si>
  <si>
    <t>Abbassamento/alzamento chiusini sez &gt;1000 cm² singolo interv - fino alla sezione di 1000 cm² per  intervento singolo</t>
  </si>
  <si>
    <t>Abbassamento/alzamento chiusini sez &gt;1001&lt;1600 singolo inter - della sezione da 1001 a 1600 cm² per intervento singolo</t>
  </si>
  <si>
    <t>Abbassamento/alzamento chiusini sez &gt;1601&lt;2500 singolo inte - della sezione da 1601 a 2500 cm² per intervento singolo</t>
  </si>
  <si>
    <t>AP-55</t>
  </si>
  <si>
    <t>AP-56</t>
  </si>
  <si>
    <t>AP-57</t>
  </si>
  <si>
    <t>AP-58</t>
  </si>
  <si>
    <t>AP-59</t>
  </si>
  <si>
    <t>AP-60</t>
  </si>
  <si>
    <t>Riempimento scavi canalizzazioni con mezzo meccanico - eseguito con mezzo meccanico con materiale ritenuto idoneo dalla D.L., questo escluso.</t>
  </si>
  <si>
    <t>Demolizione pav accoltellato superiore 300 m² - per interventi di superficie superiore a 300,00  m²</t>
  </si>
  <si>
    <t>Rimoz. con recupero di pav accoltellato da 5 a 10 m² - superfici da 5 a 10 m²</t>
  </si>
  <si>
    <t>Rimoz. con recupero di pav accoltellato da 10 a 100 m² - superfici oltre 10 e fino a 100 m²</t>
  </si>
  <si>
    <t>Rimoz. con recupero di pav accoltellato oltre 100 m² - superfici oltre 100 m²</t>
  </si>
  <si>
    <t>Asportazione massicciata sup &lt; 5 m² - per superfici fino a 5 m²</t>
  </si>
  <si>
    <t>Asportazione massicciata sup &gt;5&lt;10 m² - per superfici oltre 5  fino a 10 m²</t>
  </si>
  <si>
    <t>Asportazione massicciata sup &gt;10&lt;100 m² - per superfici oltre 10  fino a 100 m²</t>
  </si>
  <si>
    <t>Asportazione massicciata sup &gt; 100 m² - per superfici oltre 100 m²</t>
  </si>
  <si>
    <t>taglio pavimentazioni per una profondità di cm 5 - per una profondità sino a cm 5.</t>
  </si>
  <si>
    <t>taglio pavim. stradali per ogni cm in più oltre primi 5 cm - per ogni cm in più oltre i primi 5 cm</t>
  </si>
  <si>
    <t>Asport parziale pav bitum sup &gt;50&lt;250 m² - per superfici oltre 50  fino a 250 m²</t>
  </si>
  <si>
    <t>Asport parziale pav bitum sup &gt;250&lt;2000 m² - per superfici oltre 250  fino a 2000 m²</t>
  </si>
  <si>
    <t>Asport parziale pav bitum sup &gt; 2000 m² - per superfici oltre 2000 m²</t>
  </si>
  <si>
    <t>Asportazione parz pavim strad bitum  sovrappr per ogni cm - sovraprezzo per ogni cm di spessore in piu' oltre i primi 3 per lavorazioni nei centri urbani.</t>
  </si>
  <si>
    <t>CM.A02.A11.015</t>
  </si>
  <si>
    <t>Cls ordinario per classe di resistenza C12/15 - per classe di resistenza C12/15</t>
  </si>
  <si>
    <t>PR.I30.A25.010</t>
  </si>
  <si>
    <t>A25 [Conglomerato bituminoso base tal quale] reso nell'ambito della Provincia di Savona</t>
  </si>
  <si>
    <t>65.B10.A20.035</t>
  </si>
  <si>
    <t>A16 [Realizzazione di risagomature, riprese o ricariche , in conglomerato bituminoso per binder con bitume tal quale, compresa la pulizia a fondo del piano di posa, mediante accurata scopatura meccanica, la spruzzatura preliminare di 0,600 kg di emulsione bituminosa  al 55% per metro quadrato, la stesa in opera con idonee macchine finitrici e la cilindratura con idoneo rullo. Escluso il trasporto dall'impianto al cantiere da valutarsi con apposita voce. Esclusi gli interventi in orari notturni. Per lavori eseguiti nei centri urbani.  Prezzo da applicarsi al  mc non compattato . Per quantitativi inferiori a 10 mc.]-Interventi da eseguirsi in provincia di Savona - Interventi da eseguirsi in provincia di Savona</t>
  </si>
  <si>
    <t>A20 [Realizzazione di pavimentazione stradale d'usura (tappeto) eseguita con materiali rispondenti alle norme vigenti, in conglomerato bituminoso chiuso per tappeto con bitume tal quale, compresa la pulizia a fondo del piano di posa, mediante accurata scopatura meccanica, la spruzzatura preliminare di 0,600 kg di emulsione bituminosa  al 55% per metro quadrato, la stesa in opera con idonee macchine finitrici e la cilindratura con idoneo rullo. Misurato in opera per strato di usura dello spessore minimo, finito e compresso, di 3 cm.  Escluso il trasporto dall'impianto al cantiere da valutarsi con apposita voce. Esclusi gli interventi in orari notturni.]</t>
  </si>
  <si>
    <t>Strisce  largh 12/15 cm vernice rifrangente - vernice rifrangente</t>
  </si>
  <si>
    <t>20.A15.A10.010</t>
  </si>
  <si>
    <t>Trasp. mater. scavi/demol. &lt;=5 km mis. banco . - per ogni chilometro del tratto entro i primi 5 km.</t>
  </si>
  <si>
    <t>20.A15.A10.015</t>
  </si>
  <si>
    <t>Trasp. mater. scavi/demol. &gt;5&lt;=10 km mis. banco. - per ogni chilometro del tratto oltre i primi 5 km e fino al decimo km.</t>
  </si>
  <si>
    <t>20.A15.A10.020</t>
  </si>
  <si>
    <t>Trasp. mater. scavi/demol. &gt;10&lt;=30 km mis. banco. - per ogni chilometro del tratto oltre i primi 10 km e fino al trentesimo km.</t>
  </si>
  <si>
    <t>20.A15.A10.025</t>
  </si>
  <si>
    <t>Trasp. mater. scavi/demol. &gt;30&lt;=50 km mis. banco. - per ogni chilometro del tratto oltre i primi 30 km e fino al cinquantesimo km.</t>
  </si>
  <si>
    <t>G10 [Costo di smaltimento presso siti autorizzati di materiali provenienti da scavi, demolizioni, opere a verde, escluso il trasporto] - terre e rocce da scavo codice CER 170504 - terre e rocce da scavo codice CER 170504</t>
  </si>
  <si>
    <t>25.A15.G10.011</t>
  </si>
  <si>
    <t>G10 [Costo di smaltimento presso siti autorizzati di materiali provenienti da scavi, demolizioni, opere a verde, escluso il trasporto] - terre e rocce da scavo codice CER 170504 - per laterizi, intonaci, piastrelle e simili codice CER170904 - per materiali da interno quali tramezze, laterizio, solai in ca, intonachi, piastrelle e simili, codice CER 170904</t>
  </si>
  <si>
    <t>AP-61</t>
  </si>
  <si>
    <t>Tracciamento piano di posa di condotte con l'ausilio di idonea strumentazione, secondo le indicazione della D.L.. fino a 100 m di sviluppo lineare</t>
  </si>
  <si>
    <t>AP-62</t>
  </si>
  <si>
    <t xml:space="preserve">Tracciamento piano di posa di condotte con l'ausilio di idonea strumentazione, secondo le indicazione della D.L.. per ogni metro oltre i 100 m di sviluppo lineare </t>
  </si>
  <si>
    <t xml:space="preserve"> Maggiorazione per lavoro straordinario giorni feriali (LUN-SAB h 18:00-22:00)</t>
  </si>
  <si>
    <t xml:space="preserve"> Maggiorazione per lavoro festivo (DOM e festivi h 6:00-18:00)</t>
  </si>
  <si>
    <t xml:space="preserve"> Maggiorazione per lavoro festivo straordinario (DOM e festivi h 18:00-22:00)</t>
  </si>
  <si>
    <t>Maggiorazione per lavoro notturno straordinario giorni feriali (LUN-SAB h 22:00-06:00)</t>
  </si>
  <si>
    <t>Maggiorazione per lavoro festivo notturno straordinario  (DOM e festivi h 22:00-06:00)</t>
  </si>
  <si>
    <t>AP-63</t>
  </si>
  <si>
    <t>Sega per asfalto e pavimentazioni cementizie - per asfalto e pavimentazioni cementizie</t>
  </si>
  <si>
    <t>Costipatore a piastra vibrante - a piastra vibrante</t>
  </si>
  <si>
    <t>Motosaldatrice - motosaldatrice</t>
  </si>
  <si>
    <t>Motopompa autoadescante port. sino 500 l/minuto - motopompa autoadescante portata sino a 500 l/minuto</t>
  </si>
  <si>
    <t>Motopompa autoadescante port.da 501 a 1000 l/minuto - motopompa autoadescante portata da 501 a 1000 l/minuto</t>
  </si>
  <si>
    <t>pietrisco di recupero da detriti edili 6/15 o 15/30 mm - pietrisco di recupero da detriti edili 6/15 o 15/30 mm prezzo medio reso franco stabilimento escluso costo di trasporto da calcolare e applicare in base alla distanza dal sito di impiego.</t>
  </si>
  <si>
    <t>stabilizzato di recupero da detriti edili 0/30,0/40,0/70mm - stabilizzato  di recupero da detriti edili 0/30, 0/40 o 0/70 prezzo medio reso franco stabilimento escluso costo di trasporto da calcolare e applicare in base alla distanza dal sito di impiego.</t>
  </si>
  <si>
    <t>stabilizzato di recupero miscelato con spezzato o fresato - stabilizzato  di recupero da detriti edili miscelato con spezzato o fresato di recupero prezzo medio reso franco stabilimento escluso costo di trasporto da calcolare e applicare in base alla distanza dal sito di impiego.</t>
  </si>
  <si>
    <t>stabilizzato di recupero da congl. bituminoso 0/30 mm - stabilizzato  di recupero da conglomerato bituminoso 0/30 mm prezzo medio reso franco stabilimento escluso costo di trasporto da calcolare e applicare in base alla distanza dal sito di impiego.</t>
  </si>
  <si>
    <t>sabbia da recupero da detriti edili 0/4 mm - sabbia  di recupero da detriti edili 0/4 mm prezzo medio reso franco stabilimento escluso costo di trasporto da calcolare e applicare in base alla distanza dal sito di impiego.</t>
  </si>
  <si>
    <t>misto di recupero da detriti edili - misto   di recupero da detriti edili 0/15mm prezzo medio reso franco stabilimento escluso costo di trasporto da calcolare e applicare in base alla distanza dal sito di impiego.</t>
  </si>
  <si>
    <t>spezzato di pietra da materiale di recupero 70/120mm - spezzato di recupero da frantumazione della pietra  70/120 mm prezzo medio reso franco stabilimento escluso costo di trasporto da calcolare e applicare in base alla distanza dal sito di impiego.</t>
  </si>
  <si>
    <t>pietrisco di recupero da pietra  8/16, 15/30 - pietrisco di recupero da frantumazione  pietra 8/16, 15/30 mm prezzo medio reso franco stabilimento escluso costo di trasporto da calcolare e applicare in base alla distanza dal sito di impiego.</t>
  </si>
  <si>
    <t>sabbia asciutta da frantumazione pietra di recupero  0/6 mm - sabbia asciutta da pietra  di recupero 0/6 mm prezzo medio reso franco stabilimento escluso costo di trasporto da calcolare e applicare in base alla distanza dal sito di impiego.</t>
  </si>
  <si>
    <t>Sabbia frantoio (0/4-05) franco cantiere - di frantoio granulometrie (0/4-05) franco cantiere</t>
  </si>
  <si>
    <t>07.P21.V20.005 (Prezziario Regione Piemonte 2023)</t>
  </si>
  <si>
    <t>Cavidotto flessibile PE alta densità doppia parete ø 40mm - 40 mm.</t>
  </si>
  <si>
    <t>Cavidotto flessibile PE alta densità doppia parete ø 50 mm. - 50 mm.</t>
  </si>
  <si>
    <t>Cavidotto flessibile PE alta densità doppia parete ø 63 mm. - 63 mm.</t>
  </si>
  <si>
    <t>Cavidotto flessibile PE alta densità doppia parete ø 75 mm. - 75 mm.</t>
  </si>
  <si>
    <t>Cavidotto flessibile PE alta densità doppia parete ø 90 mm. - 90 mm.</t>
  </si>
  <si>
    <t>Cavidotto flessibile PE alta densità doppia parete ø 110 mm. - 110 mm.</t>
  </si>
  <si>
    <t>Cavidotto flessibile PE alta densità doppia parete ø 140 mm. - 140 mm.</t>
  </si>
  <si>
    <t>Cavidotto flessibile PE alta densità doppia parete ø 160 mm. - 160 mm.</t>
  </si>
  <si>
    <t>Guaine gomma sintetica celle chiuse sp 6 mm Ø 10 mm - 6 mm per tubi Ø 10 mm</t>
  </si>
  <si>
    <t>Guaine gomma sintetica celle chiuse sp 6 mm per tubi Ø 15 mm - 6 mm per tubi Ø 15 mm</t>
  </si>
  <si>
    <t>Guaine gomma sintetica celle chiuse sp 6 mm  per tubiØ 20 mm - 6 mm per tubi Ø 20 mm</t>
  </si>
  <si>
    <t>Guaine gomma sintetica celle chiuse sp 6 mm per tubi Ø 25 mm - 6 mm per tubi Ø 25 mm</t>
  </si>
  <si>
    <t>Guaine gomma sintetica celle chiuse sp 9 mm per tubi Ø 10 mm - 9 mm per tubi Ø 10 mm</t>
  </si>
  <si>
    <t>Guaine gomma sintetica celle chiuse sp 9 mm per tubi Ø 15 mm - 9 mm per tubi Ø 15 mm</t>
  </si>
  <si>
    <t>Guaine gomma sintetica celle chiuse sp 9 mm per tubiØ 20 mm - 9 mm per tubi Ø 20 mm</t>
  </si>
  <si>
    <t>Guaine gomma sintetica celle chiuse sp 9 mm per tubi Ø 25 mm - 9 mm per tubi Ø 25 mm</t>
  </si>
  <si>
    <t>Guaine gomma sintetica celle chiuse sp 9 mmper tubi  Ø 32 mm - 9 mm per tubi Ø 32 mm</t>
  </si>
  <si>
    <t>Guaine gomma sintetica celle chiuse sp 9 mm per tubi Ø 40 mm - 9 mm per tubi Ø 40 mm</t>
  </si>
  <si>
    <t>Guaine gomma sintetica celle chiuse sp 9 mm per tubi Ø 50 mm - 9 mm per tubi Ø 50 mm</t>
  </si>
  <si>
    <t>Guaine gomma sintetica celle chiuse sp 9 mm  tubi Ø 60-65 mm - 9 mm per tubi Ø 60-65 mm</t>
  </si>
  <si>
    <t>Guaine gomma sintetica celle chiuse sp 13 mm per tubi Ø10 mm - 13 mm per tubi Ø 10 mm</t>
  </si>
  <si>
    <t>Guaine gomma sintetica celle chiuse sp 13 mm per tubi Ø15 mm - 13 mm per tubi Ø 15 mm</t>
  </si>
  <si>
    <t>Guaine gomma sintetica celle chiuse sp 13 mm per tubi Ø20 mm - 13 mm per tubi Ø 20 mm</t>
  </si>
  <si>
    <t>Guaine gomma sintetica celle chiuse sp 13 mm per tubi Ø25 mm - 13 mm per tubi Ø 25 mm</t>
  </si>
  <si>
    <t>Guaine gomma sintetica celle chiuse sp 13mm per tubi Ø 32 mm - 13 mm per tubi Ø 32 mm</t>
  </si>
  <si>
    <t>Guaine gomma sintetica celle chiuse sp 13 mm per tubi Ø40 mm - 13 mm per tubi Ø 40 mm</t>
  </si>
  <si>
    <t>Guaine gomma sintetica celle chiuse sp 13 mm per tubi Ø50 mm - 13 mm per tubi Ø 50 mm</t>
  </si>
  <si>
    <t>Guaine gomma sintetica celle chiuse sp 13 mm tubi Ø60-65 mm - 13 mm per tubi Ø 60-65 mm</t>
  </si>
  <si>
    <t>Guaine gomma sintetica celle chiuse sp 13 mm per tubi 100mm - 13 mm per tubi Ø 100 mm</t>
  </si>
  <si>
    <t>Guaine gomma sintetica celle chiuse sp 19 mm per tubi Ø10 mm - 19 mm per tubi Ø 10 mm</t>
  </si>
  <si>
    <t>Guaine gomma sintetica celle chiuse sp 19 mm per tubi Ø15 mm - 19 mm per tubi Ø 15 mm</t>
  </si>
  <si>
    <t>Guaine gomma sintetica celle chiuse sp 19 mm per tubi Ø20 mm - 19 mm per tubi Ø 20 mm</t>
  </si>
  <si>
    <t>Guaine gomma sintetica celle chiuse sp 19 mm per tubi Ø25 mm - 19 mm per tubi Ø 25 mm</t>
  </si>
  <si>
    <t>Guaine gomma sintetica celle chiuse sp 19 mm Ø 32 mm - 19 mm per tubi Ø 32 mm</t>
  </si>
  <si>
    <t>Guaine gomma sintetica celle chiuse sp 19mm per tubi  Ø40 mm - 19 mm per tubi Ø 40 mm</t>
  </si>
  <si>
    <t>Guaine gomma sintetica celle chiuse sp 19 mm per tubi Ø50 mm - 19 mm per tubi Ø 50 mm</t>
  </si>
  <si>
    <t>Guaine gomma sintetica celle chiuse sp 19 mm tubi Ø60-65 mm - 19 mm per tubi Ø 60-65 mm</t>
  </si>
  <si>
    <t>Guaine gomma sintetica celle chiuse sp 19 mm per tubi Ø80 mm - 19 mm per tubi Ø 80 mm</t>
  </si>
  <si>
    <t>Guaine gomma sintetica celle chiuse sp 25 mm per tubi Ø15 mm - 25 mm per tubi Ø 15 mm</t>
  </si>
  <si>
    <t>Guaine gomma sintetica celle chiuse sp 25 mm per tubi Ø20 mm - 25 mm per tubi Ø 20 mm</t>
  </si>
  <si>
    <t>Guaine gomma sintetica celle chiuse sp 25 mm per tubi Ø25 mm - 25 mm per tubi Ø 25 mm</t>
  </si>
  <si>
    <t>Guaine gomma sintetica celle chiuse sp 25 mm per tubi Ø40 mm - 25 mm per tubi Ø 40 mm</t>
  </si>
  <si>
    <t>Guaine gomma sintetica celle chiuse sp 25 mm per tubi Ø50 mm - 25 mm per tubi Ø 50 mm</t>
  </si>
  <si>
    <t>Guaine gomma sintetica celle chiuse sp 25 mm tubi Ø60-65 mm - 25 mm per tubi Ø 60-65 mm</t>
  </si>
  <si>
    <t>Guaine gomma sintetica celle chiuse sp 25 mm per tubi Ø80 mm - 25 mm per tubi Ø 80 mm</t>
  </si>
  <si>
    <t>Guaine gomma sintetica celle chiuse sp 25mm per tubi Ø100 mm - 25 mm per tubi Ø 100 mm</t>
  </si>
  <si>
    <t>Guaine gomma sintetica celle chiuse sp 32 mm per tubi Ø20 mm - 32 mm per tubi Ø 20 mm</t>
  </si>
  <si>
    <t>Guaine gomma sintetica celle chiuse sp 32 mm per tubi Ø25 mm - 32 mm per tubi Ø 25 mm</t>
  </si>
  <si>
    <t>Guaine gomma sintetica celle chiuse sp 32 mm Ø 32 mm - 32 mm per tubi Ø 32 mm</t>
  </si>
  <si>
    <t>Guaine gomma sintetica celle chiuse sp 32 mm Ø 40 mm - 32 mm per tubi Ø 40 mm</t>
  </si>
  <si>
    <t>Guaine gomma sintetica celle chiuse sp 32 mm per tubi Ø50 mm - 32 mm per tubi Ø 50 mm</t>
  </si>
  <si>
    <t>Guaine gomma sintetica celle chiuse sp 32 mm tubi Ø60-65 mm - 32 mm per tubi Ø 60-65 mm</t>
  </si>
  <si>
    <t>Guaine gomma sintetica celle chiuse sp 32 mm per tubi Ø80 mm - 32 mm per tubi Ø 80 mm</t>
  </si>
  <si>
    <t>Guaine gomma sintetica celle chiuse sp 32mm per tubi Ø100 mm - 32 mm per tubi Ø 100 mm</t>
  </si>
  <si>
    <t>Tubi polietilene PE100 alta densità PN25,Ø 20mm sp 3,00mm - Ø 20 mm, spessore 3,00 mm</t>
  </si>
  <si>
    <t>Tubi polietilene PE100 alta densità PN25,Ø 25mm sp 3,50mm - Ø 25 mm, spessore 3,50 mm</t>
  </si>
  <si>
    <t>Tubi polietilene PE100 alta densità PN25,Ø 32mm sp 4,40mm - Ø 32 mm, spessore 4,40 mm</t>
  </si>
  <si>
    <t>Tubi polietilene PE100 alta densità PN25,Ø 40mm sp 5,50mm - Ø 40 mm, spessore 5,50 mm</t>
  </si>
  <si>
    <t>Tubi polietilene PE100 alta densità PN25,Ø 50mm sp 6,90mm - Ø 50 mm, spessore 6,90 mm</t>
  </si>
  <si>
    <t>Tubi polietilene PE100 alta densità PN25,Ø 63mm sp 8,6mm - Ø 63 mm, spessore 8,60 mm</t>
  </si>
  <si>
    <t>Tubi polietilene PE100 alta densità PN25,Ø 75mm sp 10,30mm - Ø 75 mm, spessore 10,30 mm</t>
  </si>
  <si>
    <t>Tubi polietilene PE100 alta densità PN25,Ø 90mm sp 12,30mm - Ø 90 mm, spessore 12,30 mm</t>
  </si>
  <si>
    <t>Tubi polietilene PE100 alta densità PN25,Ø 110mm sp 15,10mm - Ø 110 mm, spessore 15,10 mm</t>
  </si>
  <si>
    <t>Tubi polietilene PE100 alta densità PN25,Ø 125mm sp 17,10mm - Ø 125 mm, spessore 17,10 mm</t>
  </si>
  <si>
    <t>PR.C08.A10.057</t>
  </si>
  <si>
    <t>Tubi polietilene PE 100 alta densità PN25, Ø 140mm sp19,2 mm - Ø 140 mm spessore 19,2 mm</t>
  </si>
  <si>
    <t>Tubi polietilene PE100 alta densità PN25,Ø 160mm sp 21,90mm - Ø 160 mm, spessore 21,90 mm</t>
  </si>
  <si>
    <t>Tubi polietilene PE100 alta densità PN25,Ø 180mm sp 24,60mm - Ø 180 mm, spessore  24,60 mm</t>
  </si>
  <si>
    <t>Tubi polietilene PE100 alta densità PN25,Ø 200mm sp 27,40mm - Ø 200 mm, spessore 27,40 mm</t>
  </si>
  <si>
    <t>Tubi ghisa sferoidale rivestimento interno malta cementizia ed esterno in lega zinco-allumino verniciato-PFA 40 bar- diametro 80 mm - diametro 80 mm</t>
  </si>
  <si>
    <t>Tubi ghisa sferoidale rivestimento interno malta cementizia ed esterno in lega zinco-allumino verniciato-PFA 40 bar-  diametro 100 mm - diametro 100 mm</t>
  </si>
  <si>
    <t>Tubi ghisa sferoidale rivestimento interno malta cementizia ed esterno in lega zinco-allumino verniciato-PFA 40 bar- diametro 125 mm - diametro 125 mm</t>
  </si>
  <si>
    <t>Tubi ghisa sferoidale rivestimento interno malta cementizia ed esterno in lega zinco-allumino verniciato-PFA 40 bar- diametro 150 mm - diametro 150 mm</t>
  </si>
  <si>
    <t>Tubi ghisa sferoidale rivestimento interno malta cementizia ed esterno in lega zinco-allumino verniciato-PFA 40 bar- diametro 200 mm - diametro 200 mm</t>
  </si>
  <si>
    <t>Tubi ghisa sferoidale rivestimento interno malta cementizia ed esterno in lega zinco-allumino verniciato-PFA 40 bar- diametro 250 mm - diametro 250 mm</t>
  </si>
  <si>
    <t>Tubi ghisa sferoidale rivestimento interno malta cementizia ed esterno in lega zinco-allumino verniciato-PFA 40 bar- diametro 300 mm - diametro 300 mm</t>
  </si>
  <si>
    <t>Tubi ghisa sferoidale rivestimento interno malta cementizia ed esterno in lega zinco-allumino verniciato-PFA 40 bar- diametro 350 mm - diametro 350 mm</t>
  </si>
  <si>
    <t>Tubi ghisa sferoidale rivestimento interno malta cementizia ed esterno in lega zinco-allumino verniciato-PFA 40 bar- diametro 400 mm - diametro 400 mm</t>
  </si>
  <si>
    <t>Tubi ghisa sferoidale rivestimento interno malta cementizia ed esterno in lega zinco-allumino verniciato-PFA 40 bar- diametro 450 mm - diametro 450 mm</t>
  </si>
  <si>
    <t>Tubi ghisa sferoidale rivestimento interno malta cementizia ed esterno in lega zinco-allumino verniciato-PFA 40 bar- diametro 500 mm - diametro 500 mm</t>
  </si>
  <si>
    <t>Tubi ghisa sferoidale rivestimento interno malta cementizia ed esterno in lega zinco-allumino verniciato-PFA 40 bar- diametro 600 mm - diametro 600 mm</t>
  </si>
  <si>
    <t>Tubi ghisa sferoidale rivestimento interno malta cementizia ed esterno in lega zinco-allumino verniciato-PFA 40 bar- diametro 700mm - diametro 700 mm</t>
  </si>
  <si>
    <t>Tubi ghisa sferoidale rivestimento interno malta cementizia ed esterno in lega zinco-allumino verniciato-PFA 40 bar- diametro 800 mm - diametro 800 mm</t>
  </si>
  <si>
    <t>Tubi ghisa sferoidale rivestimento interno malta cementizia ed esterno in lega zinco-allumino verniciato-PFA 40 bar- diametro 900 mm - diametro 900 mm</t>
  </si>
  <si>
    <t xml:space="preserve">Tubi ghisa sferoidale rivestimento interno malta cementizia ed esterno in lega zinco-allumino verniciato-PFA 40 bar- </t>
  </si>
  <si>
    <t>Tubi P.V.C. pesante tipo SN8  Ø 110 mm sp. 3,2 mm - Diametro esterno Ø 110 mm spessore 3,2 mm</t>
  </si>
  <si>
    <t>Tubi P.V.C. pesante tipo SN8  Ø 125 mm sp. 3,2 mm - Diametro esterno Ø 125 mm spessore 3,2 mm</t>
  </si>
  <si>
    <t>Tubi P.V.C. pesante tipo SN8  Ø 160 mm sp. 4,7 mm - Diametro esterno Ø 160 mm spessore 4,7 mm</t>
  </si>
  <si>
    <t>Tubi P.V.C. pesante tipo SN8  Ø 200 mm sp. 5,9 mm - Diametro esterno Ø 200 mm spessore 5,9 mm</t>
  </si>
  <si>
    <t>Tubi P.V.C. pesante tipo SN8  Ø 250 mm sp. 7,3 mm - Diametro esterno Ø 250 mm spessore 7,3 mm</t>
  </si>
  <si>
    <t>Tubi P.V.C. pesante tipo SN8  Ø 315 mm sp. 9,2 mm - Diametro esterno Ø 315 mm spessore 9,2 mm</t>
  </si>
  <si>
    <t>Tubi P.V.C. pesante tipo SN8  Ø 400 mm sp. 11,7 mm - Diametro esterno Ø 400 mm spessore 11,7 mm</t>
  </si>
  <si>
    <t>Tubi PVC pesante tipo SN8 Ø 500 mm sp. 14,6 mm - Diametro esterno Ø 500 mm spessore 14,6 mm</t>
  </si>
  <si>
    <t>Tubi PVC pesante tipo SN8 Ø 630 mm sp. 18,4 mm - Diametro esterno Ø 630 mm spessore 18,4 mm</t>
  </si>
  <si>
    <t>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 - tubazione  in PEAD SN8 D. int. 250 mm - SN8 diametro interno 250 mm</t>
  </si>
  <si>
    <t>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 - tubazione  in PEAD SN8 D. int. 300 mm - SN8 diametro interno 300 mm</t>
  </si>
  <si>
    <t>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 - tubazione  in PEAD SN8 D. int. 400 mm - SN8 diametro interno 400 mm</t>
  </si>
  <si>
    <t>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 - Tubazione  in PEAD SN8 D. int. 500 mm - SN8 diametro interno 500 mm</t>
  </si>
  <si>
    <t>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 - Tubazione in PEAD SN8 D. int. 600 mm - SN8 diametro interno 600 mm</t>
  </si>
  <si>
    <t>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 - Tubazione in PEAD SN8 D. int. 700 mm - SN8 diametro interno 700 mm</t>
  </si>
  <si>
    <t>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 - Tubazione  in PEAD SN8 D. int. 800 mm - SN8 diametro interno 800 mm</t>
  </si>
  <si>
    <t>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 - Tubazione in PEAD SN8 D. int. 900 mm - SN8 diametro interno 900 mm</t>
  </si>
  <si>
    <t>PR.A15.A10.010</t>
  </si>
  <si>
    <t>Pozzetto pref. cls elemento base dim. 30x30x30 cm - non armato, elemento di base per pozzetto delle dimensioni di 30x30x30 cm</t>
  </si>
  <si>
    <t>PR.A15.A10.015</t>
  </si>
  <si>
    <t>Pozzetto pref. cls elemento base dim. 40x40x40 cm - non armato, elemento di base per pozzetto delle dimensioni di 40x40x40 cm</t>
  </si>
  <si>
    <t>PR.A15.A10.020</t>
  </si>
  <si>
    <t>Pozzetto pref. cls elemento base dim. 50x50x50 cm - non armato, elemento di base per pozzetto delle dimensioni di 50x50x50 cm</t>
  </si>
  <si>
    <t>PR.A15.A10.025</t>
  </si>
  <si>
    <t>Pozzetto pref. cls elemento base dim. 60x60x60 cm - non armato, elemento di base per pozzetto delle dimensioni di 60x60x60 cm</t>
  </si>
  <si>
    <t>PR.A15.A10.040</t>
  </si>
  <si>
    <t>Pozzetto pref. cls elemento prolunga dim. 30x30x30 cm - non armato, elemento di prolunga per pozzetto delle dimensioni di 30x30x30 cm</t>
  </si>
  <si>
    <t>PR.A15.A10.045</t>
  </si>
  <si>
    <t>Pozzetto pref. cls elemento prolunga dim. 40x40x40 cm - non armato, elemento di prolunga per pozzetto delle dimensioni di 40x40x40 cm</t>
  </si>
  <si>
    <t>PR.A15.A10.050</t>
  </si>
  <si>
    <t>Pozzetto pref. cls elemento prolunga dim. 50x50x50 cm - non armato, elemento di prolunga per pozzetto delle dimensioni di 50x50x50 cm</t>
  </si>
  <si>
    <t>PR.A15.A10.055</t>
  </si>
  <si>
    <t>Pozzetto pref. cls elemento prolunga dim. 60x60x60 cm - non armato, elemento di prolunga per pozzetto delle dimensioni di 60x60x60 cm</t>
  </si>
  <si>
    <t>PR.A15.A10.070</t>
  </si>
  <si>
    <t>Pozzetto pref. cls elemento chiusura dim. 30x30x30 cm - non armato, elemento di chiusura per pozzetto delle dimensioni di 30x30x30 cm</t>
  </si>
  <si>
    <t>PR.A15.A10.075</t>
  </si>
  <si>
    <t>Pozzetto pref. cls elemento chiusura dim. 40x40x40 cm - non armato, elemento di chiusura per pozzetto delle dimensioni di 40x40x40 cm</t>
  </si>
  <si>
    <t>PR.A15.A10.080</t>
  </si>
  <si>
    <t>Pozzetto pref. cls elemento chiusura dim. 50x50x50 cm - non armato, elemento di chiusura per pozzetto delle dimensioni di 50x50x50 cm</t>
  </si>
  <si>
    <t>PR.A15.A10.085</t>
  </si>
  <si>
    <t>Pozzetto pref. cls elemento chiusura dim. 60x60x60 cm - non armato, elemento di chiusura per pozzetto delle dimensioni di 60x60x60 cm</t>
  </si>
  <si>
    <t>Chiusino ghisa lamellare classe B 125 per spazi pedonali - classe B 125 (carico di rottura 12,5 tonnellate), per marciapiedi e spazi pedonali, costruito secondo norme UNI EN 124, marchiato a rilievo con norme di riferimento, classe di resistenza, marchio fabbrica e sigla ente certificazione.</t>
  </si>
  <si>
    <t>Kg</t>
  </si>
  <si>
    <t>Chiusino ghisa lamellare classe C 250 per parcheggi - classe C 250 (carico rottura 25 tonnellate), per parcheggi, costruito secondo norme UNI EN 124, marchiato a rilievo con norme di riferimento, classe di resistenza, marchio fabbrica e sigla ente certificazione.</t>
  </si>
  <si>
    <t>Chiusino ghisa lamellare classe D 400 per careggiate - classe D 400 (carico rottura 40 tonnellate), per carreggiate, costruito secondo norme UNI EN 124, marchiato a rilievo con norme di riferimento, classe di resistenza, marchio fabbrica e sigla ente certificazione.</t>
  </si>
  <si>
    <t>CIRA 01</t>
  </si>
  <si>
    <t>raccorderia zincata-3/8 “-niples</t>
  </si>
  <si>
    <t>CIRA 02</t>
  </si>
  <si>
    <t>raccorderia zincata-3/8 “-manicotti</t>
  </si>
  <si>
    <t>CIRA 03</t>
  </si>
  <si>
    <t>raccorderia zincata-3/8 “-</t>
  </si>
  <si>
    <t>CIRA 04</t>
  </si>
  <si>
    <t>raccorderia zincata-3/8 “-riduzione ½ pollice</t>
  </si>
  <si>
    <t>CIRA 05</t>
  </si>
  <si>
    <t>raccorderia zincata-1/2 “-niples</t>
  </si>
  <si>
    <t>CIRA 06</t>
  </si>
  <si>
    <t>raccorderia zincata-1/2 “-manicotto</t>
  </si>
  <si>
    <t>CIRA 07</t>
  </si>
  <si>
    <t>raccorderia zincata-1/2 “-tee</t>
  </si>
  <si>
    <t>CIRA 08</t>
  </si>
  <si>
    <t>raccorderia zincata-1/2 “-riduzione 1/2"M-3/8"F</t>
  </si>
  <si>
    <t>CIRA 09</t>
  </si>
  <si>
    <t>raccorderia zincata-1/2 “-giunto 3pezzi</t>
  </si>
  <si>
    <t>CIRA 10</t>
  </si>
  <si>
    <t>raccorderia zincata-1/2 “-prolunghe</t>
  </si>
  <si>
    <t>CIRA 11</t>
  </si>
  <si>
    <t>raccorderia zincata-1/2 “-tappo maschio</t>
  </si>
  <si>
    <t>CIRA 12</t>
  </si>
  <si>
    <t>raccorderia zincata-1/2 “-Gomito 90°</t>
  </si>
  <si>
    <t>CIRA 13</t>
  </si>
  <si>
    <t>raccorderia zincata-3/4”niples</t>
  </si>
  <si>
    <t>CIRA 14</t>
  </si>
  <si>
    <t>raccorderia zincata-3/4”manicotto</t>
  </si>
  <si>
    <t>CIRA 15</t>
  </si>
  <si>
    <t>raccorderia zincata-3/4”tee</t>
  </si>
  <si>
    <t>CIRA 16</t>
  </si>
  <si>
    <t>raccorderia zincata-3/4”riduzione 3/4"M-1/2"F</t>
  </si>
  <si>
    <t>CIRA 17</t>
  </si>
  <si>
    <t>raccorderia zincata-3/4”riduzione 3/4"M-1/2"M</t>
  </si>
  <si>
    <t>CIRA 18</t>
  </si>
  <si>
    <t>raccorderia zincata-3/4”giunto 3pezzi</t>
  </si>
  <si>
    <t>CIRA 19</t>
  </si>
  <si>
    <t>raccorderia zincata-3/4”prolunghe</t>
  </si>
  <si>
    <t>CIRA 20</t>
  </si>
  <si>
    <t>raccorderia zincata-3/4”tappo maschio</t>
  </si>
  <si>
    <t>CIRA 21</t>
  </si>
  <si>
    <t>raccorderia zincata-3/4”Gomito 90°</t>
  </si>
  <si>
    <t>CIRA 22</t>
  </si>
  <si>
    <t>raccorderia zincata-1“-niples</t>
  </si>
  <si>
    <t>CIRA 23</t>
  </si>
  <si>
    <t>raccorderia zincata-1“-manicotto</t>
  </si>
  <si>
    <t>CIRA 24</t>
  </si>
  <si>
    <t>raccorderia zincata-1“-tee</t>
  </si>
  <si>
    <t>CIRA 25</t>
  </si>
  <si>
    <t>raccorderia zincata-1“-riduzione 1"M-1/2"F</t>
  </si>
  <si>
    <t>CIRA 26</t>
  </si>
  <si>
    <t>raccorderia zincata-1“-riduzione 1"M-3/4"F</t>
  </si>
  <si>
    <t>CIRA 27</t>
  </si>
  <si>
    <t>raccorderia zincata-1“-riduzione 1"M-1/2"M</t>
  </si>
  <si>
    <t>CIRA 28</t>
  </si>
  <si>
    <t>raccorderia zincata-1“-riduzione 1"M-3/4"M</t>
  </si>
  <si>
    <t>CIRA 29</t>
  </si>
  <si>
    <t>raccorderia zincata-1“-giunto 3pezzi</t>
  </si>
  <si>
    <t>CIRA 30</t>
  </si>
  <si>
    <t>raccorderia zincata-1“-prolunghe</t>
  </si>
  <si>
    <t>CIRA 31</t>
  </si>
  <si>
    <t>raccorderia zincata-1“-tappo maschio</t>
  </si>
  <si>
    <t>CIRA 32</t>
  </si>
  <si>
    <t>raccorderia zincata-1“-Gomito 90°</t>
  </si>
  <si>
    <t>CIRA 33</t>
  </si>
  <si>
    <t>raccorderia zincata-1-1/4”-niples</t>
  </si>
  <si>
    <t>CIRA 34</t>
  </si>
  <si>
    <t>raccorderia zincata-1-1/4”-manicotto</t>
  </si>
  <si>
    <t>CIRA 35</t>
  </si>
  <si>
    <t>raccorderia zincata-1-1/4”-tee</t>
  </si>
  <si>
    <t>CIRA 36</t>
  </si>
  <si>
    <t>raccorderia zincata-1-1/4”-riduzione 1-1/4"M-1/2"F</t>
  </si>
  <si>
    <t>CIRA 37</t>
  </si>
  <si>
    <t>raccorderia zincata-1-1/4”-riduzione 1-1/4"M-3/4"F</t>
  </si>
  <si>
    <t>CIRA 38</t>
  </si>
  <si>
    <t>raccorderia zincata-1-1/4”-riduzione 1-1/4"M-1"F</t>
  </si>
  <si>
    <t>CIRA 39</t>
  </si>
  <si>
    <t>raccorderia zincata-1-1/4”-riduzione 1-1/4"M-1/2"M</t>
  </si>
  <si>
    <t>CIRA 40</t>
  </si>
  <si>
    <t>raccorderia zincata-1-1/4”-raccorderia zincata-1-1/4”-riduzione 1-1/4"M-3/4"M</t>
  </si>
  <si>
    <t>CIRA 41</t>
  </si>
  <si>
    <t>raccorderia zincata-1-1/4”-raccorderia zincata-1-1/4”-iduzione 1-1/4"M-1"M</t>
  </si>
  <si>
    <t>CIRA 42</t>
  </si>
  <si>
    <t>raccorderia zincata-1-1/4”-giunto 3pezzi</t>
  </si>
  <si>
    <t>CIRA 43</t>
  </si>
  <si>
    <t>raccorderia zincata-1-1/4”-prolunghe</t>
  </si>
  <si>
    <t>CIRA 44</t>
  </si>
  <si>
    <t>raccorderia zincata-1-1/4”-tappo maschio</t>
  </si>
  <si>
    <t>CIRA 45</t>
  </si>
  <si>
    <t>raccorderia zincata-1-1/4”-Gomito 90°</t>
  </si>
  <si>
    <t>CIRA 46</t>
  </si>
  <si>
    <t>raccorderia zincata-1-1/2”-niples</t>
  </si>
  <si>
    <t>CIRA 47</t>
  </si>
  <si>
    <t>raccorderia zincata-1-1/2”-manicotto</t>
  </si>
  <si>
    <t>CIRA 48</t>
  </si>
  <si>
    <t>raccorderia zincata-1-1/2”-tee</t>
  </si>
  <si>
    <t>CIRA 49</t>
  </si>
  <si>
    <t>raccorderia zincata-1-1/2”-riduzione 1-1/2"M-1/2"F</t>
  </si>
  <si>
    <t>CIRA 50</t>
  </si>
  <si>
    <t>raccorderia zincata-1-1/2”-riduzione 1-1/2"M-3/4"F</t>
  </si>
  <si>
    <t>CIRA 51</t>
  </si>
  <si>
    <t>raccorderia zincata-1-1/2”-riduzione 1-1/2"M-1"F</t>
  </si>
  <si>
    <t>CIRA 52</t>
  </si>
  <si>
    <t>raccorderia zincata-1-1/2”-riduzione 1-1/2"M-1-1/4"F</t>
  </si>
  <si>
    <t>CIRA 53</t>
  </si>
  <si>
    <t>raccorderia zincata-1-1/2”-riduzione 1-1/2"M-1/2"M</t>
  </si>
  <si>
    <t>CIRA 54</t>
  </si>
  <si>
    <t>raccorderia zincata-1-1/2”-riduzione 1-1/2"M-3/4"M</t>
  </si>
  <si>
    <t>CIRA 55</t>
  </si>
  <si>
    <t>raccorderia zincata-1-1/2”-riduzione 1-1/2"M-1"M</t>
  </si>
  <si>
    <t>CIRA 56</t>
  </si>
  <si>
    <t>raccorderia zincata-1-1/2”-riduzione 1-1/2"M-1-1/4"M</t>
  </si>
  <si>
    <t>CIRA 57</t>
  </si>
  <si>
    <t>raccorderia zincata-1-1/2”-giunto 3pezzi</t>
  </si>
  <si>
    <t>CIRA 58</t>
  </si>
  <si>
    <t>raccorderia zincata-1-1/2”-prolunghe</t>
  </si>
  <si>
    <t>CIRA 59</t>
  </si>
  <si>
    <t>raccorderia zincata-1-1/2”-tappo maschio</t>
  </si>
  <si>
    <t>CIRA 60</t>
  </si>
  <si>
    <t>raccorderia zincata-1-1/2”-Gomito 90°</t>
  </si>
  <si>
    <t>CIRA 61</t>
  </si>
  <si>
    <t>raccorderia zincata-2”-niples</t>
  </si>
  <si>
    <t>CIRA 62</t>
  </si>
  <si>
    <t>raccorderia zincata-2”-manicotto</t>
  </si>
  <si>
    <t>CIRA 63</t>
  </si>
  <si>
    <t>raccorderia zincata-2”-tee</t>
  </si>
  <si>
    <t>CIRA 64</t>
  </si>
  <si>
    <t>raccorderia zincata-2”-riduzione 2"M-1/2"F</t>
  </si>
  <si>
    <t>CIRA 65</t>
  </si>
  <si>
    <t>raccorderia zincata-2”-2"M-3/4"F</t>
  </si>
  <si>
    <t>CIRA 66</t>
  </si>
  <si>
    <t>raccorderia zincata-2”-2"M-1"F</t>
  </si>
  <si>
    <t>CIRA 67</t>
  </si>
  <si>
    <t>raccorderia zincata-2”-2"M-1-1/4"F</t>
  </si>
  <si>
    <t>CIRA 68</t>
  </si>
  <si>
    <t>raccorderia zincata-2”-2"M-1-1/2"F</t>
  </si>
  <si>
    <t>CIRA 69</t>
  </si>
  <si>
    <t>raccorderia zincata-2”-2"M-1/2"M</t>
  </si>
  <si>
    <t>CIRA 70</t>
  </si>
  <si>
    <t>raccorderia zincata-2”-2"M-3/4"M</t>
  </si>
  <si>
    <t>CIRA 71</t>
  </si>
  <si>
    <t>raccorderia zincata-2”-2"M-1"M</t>
  </si>
  <si>
    <t>CIRA 72</t>
  </si>
  <si>
    <t>raccorderia zincata-2”-2"M-1-1/4"M</t>
  </si>
  <si>
    <t>CIRA 73</t>
  </si>
  <si>
    <t>raccorderia zincata-2”-2"M-1-1/2"M</t>
  </si>
  <si>
    <t>CIRA 74</t>
  </si>
  <si>
    <t>raccorderia zincata-2”-giunto 3pezzi</t>
  </si>
  <si>
    <t>CIRA 75</t>
  </si>
  <si>
    <t>raccorderia zincata-2”-prolunghe</t>
  </si>
  <si>
    <t>CIRA 76</t>
  </si>
  <si>
    <t>raccorderia zincata-2”-tappo maschio</t>
  </si>
  <si>
    <t>CIRA 77</t>
  </si>
  <si>
    <t>raccorderia zincata-2”-Gomito 90°</t>
  </si>
  <si>
    <t>CIRA 78</t>
  </si>
  <si>
    <t>raccorderia zincata-2-1/2”-niples</t>
  </si>
  <si>
    <t>CIRA 79</t>
  </si>
  <si>
    <t>raccorderia zincata-2-1/2”-manicotto</t>
  </si>
  <si>
    <t>CIRA 80</t>
  </si>
  <si>
    <t>raccorderia zincata-2-1/2”-tee</t>
  </si>
  <si>
    <t>CIRA 81</t>
  </si>
  <si>
    <t>raccorderia zincata-2-1/2”-riduzione 2-1/2"M-1/2"F</t>
  </si>
  <si>
    <t>CIRA 82</t>
  </si>
  <si>
    <t>raccorderia zincata-2-1/2”-riduzione 2-1/2"M-3/4"F</t>
  </si>
  <si>
    <t>CIRA 83</t>
  </si>
  <si>
    <t>raccorderia zincata-2-1/2”-riduzione 2-1/2"M-1"F</t>
  </si>
  <si>
    <t>CIRA 84</t>
  </si>
  <si>
    <t>raccorderia zincata-2-1/2”-riduzione 2-1/2"M-1-1/4"F</t>
  </si>
  <si>
    <t>CIRA 85</t>
  </si>
  <si>
    <t>raccorderia zincata-2-1/2”-riduzione 2-1/2"M-1-1/2"F</t>
  </si>
  <si>
    <t>CIRA 86</t>
  </si>
  <si>
    <t>raccorderia zincata-2-1/2”-riduzione 2-1/2"M-2"F</t>
  </si>
  <si>
    <t>CIRA 87</t>
  </si>
  <si>
    <t>raccorderia zincata-2-1/2”-riduzione 2-1/2"M-1/2"M</t>
  </si>
  <si>
    <t>CIRA 88</t>
  </si>
  <si>
    <t>raccorderia zincata-2-1/2”-riduzione 2-1/2"M-3/4"M</t>
  </si>
  <si>
    <t>CIRA 89</t>
  </si>
  <si>
    <t>raccorderia zincata-2-1/2”-riduzione 2-1/2"M-1"M</t>
  </si>
  <si>
    <t>CIRA 90</t>
  </si>
  <si>
    <t>raccorderia zincata-2-1/2”-riduzione 2-1/2"M-1-1/4"M</t>
  </si>
  <si>
    <t>CIRA 91</t>
  </si>
  <si>
    <t>raccorderia zincata-2-1/2”-riduzione 2-1/2"M-1-1/2"M</t>
  </si>
  <si>
    <t>CIRA 92</t>
  </si>
  <si>
    <t>raccorderia zincata-2-1/2”-riduzione 2-1/2"M-2"M</t>
  </si>
  <si>
    <t>CIRA 93</t>
  </si>
  <si>
    <t>raccorderia zincata-2-1/2”-giunto 3pezzi</t>
  </si>
  <si>
    <t>CIRA 94</t>
  </si>
  <si>
    <t>raccorderia zincata-2-1/2”-tappo maschio</t>
  </si>
  <si>
    <t>CIRA 95</t>
  </si>
  <si>
    <t>raccorderia zincata-2-1/2”-Gomito 90°</t>
  </si>
  <si>
    <t>CIRA 96</t>
  </si>
  <si>
    <t>raccorderia zincata-3”-niples</t>
  </si>
  <si>
    <t>CIRA 97</t>
  </si>
  <si>
    <t>raccorderia zincata-3”-manicotto</t>
  </si>
  <si>
    <t>CIRA 98</t>
  </si>
  <si>
    <t>raccorderia zincata-3”-tee</t>
  </si>
  <si>
    <t>CIRA 99</t>
  </si>
  <si>
    <t>raccorderia zincata-3”-riduzione 3"M-2"F</t>
  </si>
  <si>
    <t>CIRA 100</t>
  </si>
  <si>
    <t>raccorderia zincata-3”-riduzione 3"M-2-1/2"F</t>
  </si>
  <si>
    <t>CIRA 101</t>
  </si>
  <si>
    <t>raccorderia zincata-3”-riduzione 3"M-2"M</t>
  </si>
  <si>
    <t>CIRA 102</t>
  </si>
  <si>
    <t>raccorderia zincata-3”-riduzione 3"M-2-1/2"M</t>
  </si>
  <si>
    <t>CIRA 103</t>
  </si>
  <si>
    <t>raccorderia zincata-3”-giunto 3pezzi</t>
  </si>
  <si>
    <t>CIRA 104</t>
  </si>
  <si>
    <t>raccorderia zincata-3”-tappo maschio</t>
  </si>
  <si>
    <t>CIRA 105</t>
  </si>
  <si>
    <t>raccorderia zincata-3”-Gomito 90°</t>
  </si>
  <si>
    <t>CIRA 106</t>
  </si>
  <si>
    <t>raccorderia zincata 4"-niples</t>
  </si>
  <si>
    <t>CIRA 107</t>
  </si>
  <si>
    <t>raccorderia zincata 4"-manicotto</t>
  </si>
  <si>
    <t>CIRA 108</t>
  </si>
  <si>
    <t>raccorderia zincata 4"-tee</t>
  </si>
  <si>
    <t>CIRA 109</t>
  </si>
  <si>
    <t>raccorderia zincata 4"-</t>
  </si>
  <si>
    <t>CIRA 110</t>
  </si>
  <si>
    <t>raccorderia zincata 4"-rduzione 4"M-2"F</t>
  </si>
  <si>
    <t>CIRA 111</t>
  </si>
  <si>
    <t>raccorderia zincata 4"-tappo maschio</t>
  </si>
  <si>
    <t>CIRA 112</t>
  </si>
  <si>
    <t>raccorderia zincata 4"-Gomito 90°</t>
  </si>
  <si>
    <t>CIRA 113</t>
  </si>
  <si>
    <t>raccordo a croce-croce 1/2”</t>
  </si>
  <si>
    <t>CIRA 114</t>
  </si>
  <si>
    <t>raccordo a croce-croce 3/4”</t>
  </si>
  <si>
    <t>CIRA 115</t>
  </si>
  <si>
    <t>raccordo a croce-croce 1”</t>
  </si>
  <si>
    <t>CIRA 116</t>
  </si>
  <si>
    <t>raccordo a croce-croce 1-1/4"</t>
  </si>
  <si>
    <t>CIRA 117</t>
  </si>
  <si>
    <t>raccordo a croce-croce 1-1/2"</t>
  </si>
  <si>
    <t>CIRA 118</t>
  </si>
  <si>
    <t>raccordo a croce-croce 2"</t>
  </si>
  <si>
    <t>CIRA 119</t>
  </si>
  <si>
    <t>raccordo a croce-croce 2-1/2"</t>
  </si>
  <si>
    <t>CIRA 120</t>
  </si>
  <si>
    <t>raccordo a croce-croce 3"</t>
  </si>
  <si>
    <t>CIRA 121</t>
  </si>
  <si>
    <t>raccordo a croce-croce 4"</t>
  </si>
  <si>
    <t>CIRA 122</t>
  </si>
  <si>
    <t>CIRA 123</t>
  </si>
  <si>
    <t>CIRA 124</t>
  </si>
  <si>
    <t>CIRA 125</t>
  </si>
  <si>
    <t>CIRA 126</t>
  </si>
  <si>
    <t>CIRA 127</t>
  </si>
  <si>
    <t>raccordo di riparazione tubo ferro A1-tubo filetto-1/2”</t>
  </si>
  <si>
    <t>CIRA 128</t>
  </si>
  <si>
    <t>raccordo di riparazione tubo ferro A1-tubo filetto-3/4”</t>
  </si>
  <si>
    <t>CIRA 129</t>
  </si>
  <si>
    <t>raccordo di riparazione tubo ferro A1-tubo filetto-1”</t>
  </si>
  <si>
    <t>CIRA 130</t>
  </si>
  <si>
    <t>raccordo di riparazione tubo ferro A1-tubo filetto-1”1/4</t>
  </si>
  <si>
    <t>CIRA 131</t>
  </si>
  <si>
    <t>raccordo di riparazione tubo ferro A1-tubo filetto-1”1/2</t>
  </si>
  <si>
    <t>CIRA 132</t>
  </si>
  <si>
    <t>raccordo di riparazione tubo ferro A1-tubo filetto-2”</t>
  </si>
  <si>
    <t>CIRA 133</t>
  </si>
  <si>
    <t>raccordo di riparazione tubo ferro A1-tubo filetto-2"1/2</t>
  </si>
  <si>
    <t>CIRA 134</t>
  </si>
  <si>
    <t>raccordo di riparazione tubo ferro A1-tubo filetto-3"</t>
  </si>
  <si>
    <t>CIRA 135</t>
  </si>
  <si>
    <t>raccordo di riparazione tubo ferro A1-tubo filetto-4”</t>
  </si>
  <si>
    <t>CIRA 136</t>
  </si>
  <si>
    <t>raccordo tubo-tubo riparazione OF3 - 3”</t>
  </si>
  <si>
    <t>CIRA 137</t>
  </si>
  <si>
    <t>raccordo di riparazione tubo ferro  O-tubo tubo - 1/2"</t>
  </si>
  <si>
    <t>CIRA 138</t>
  </si>
  <si>
    <t>raccordo di riparazione tubo ferro  O-tubo tubo - 3/4"</t>
  </si>
  <si>
    <t>CIRA 139</t>
  </si>
  <si>
    <t>raccordo di riparazione tubo ferro  O-tubo tubo - 1"</t>
  </si>
  <si>
    <t>CIRA 140</t>
  </si>
  <si>
    <t>raccordo di riparazione tubo ferro  O-tubo tubo - 1-1/4"</t>
  </si>
  <si>
    <t>CIRA 141</t>
  </si>
  <si>
    <t xml:space="preserve">raccordo di riparazione tubo ferro  O-tubo tubo - </t>
  </si>
  <si>
    <t>CIRA 142</t>
  </si>
  <si>
    <t>raccordo di riparazione tubo ferro  O-tubo tubo - 2"</t>
  </si>
  <si>
    <t>CIRA 143</t>
  </si>
  <si>
    <t>giunto universale antisfilamento-49-64mm</t>
  </si>
  <si>
    <t>CIRA 144</t>
  </si>
  <si>
    <t>giunto universale antisfilamento-63-83mm</t>
  </si>
  <si>
    <t>CIRA 145</t>
  </si>
  <si>
    <t>giunto universale antisfilamento-78-103mm</t>
  </si>
  <si>
    <t>CIRA 146</t>
  </si>
  <si>
    <t>giunto universale antisfilamento-87-117mm</t>
  </si>
  <si>
    <t>CIRA 147</t>
  </si>
  <si>
    <t>giunto universale antisfilamento-117-147mm</t>
  </si>
  <si>
    <t>CIRA 148</t>
  </si>
  <si>
    <t>giunto universale antisfilamento-100-130mm</t>
  </si>
  <si>
    <t>CIRA 149</t>
  </si>
  <si>
    <t>giunto universale antisfilamento-152-182mm</t>
  </si>
  <si>
    <t>CIRA 150</t>
  </si>
  <si>
    <t>giunto universale antisfilamento-198-228mm</t>
  </si>
  <si>
    <t>CIRA 151</t>
  </si>
  <si>
    <t>giunto universale antisfilamento-217-257mm</t>
  </si>
  <si>
    <t>CIRA 152</t>
  </si>
  <si>
    <t>giunto universale-2"</t>
  </si>
  <si>
    <t>CIRA 153</t>
  </si>
  <si>
    <t>giunto universale-3"</t>
  </si>
  <si>
    <t>CIRA 154</t>
  </si>
  <si>
    <t>giunto universale-4"</t>
  </si>
  <si>
    <t>CIRA 155</t>
  </si>
  <si>
    <t>collare di riparazione 1 bullone-1/2”</t>
  </si>
  <si>
    <t>CIRA 156</t>
  </si>
  <si>
    <t>collare di riparazione 1 bullone-3/4”</t>
  </si>
  <si>
    <t>CIRA 157</t>
  </si>
  <si>
    <t>collare di riparazione 1 bullone-1”</t>
  </si>
  <si>
    <t>CIRA 158</t>
  </si>
  <si>
    <t>collare di riparazione 1 bullone-1”1/4</t>
  </si>
  <si>
    <t>CIRA 159</t>
  </si>
  <si>
    <t>collare di riparazione 3 bulloni-48-56mm</t>
  </si>
  <si>
    <t>CIRA 160</t>
  </si>
  <si>
    <t>collare di riparazione 3 bulloni-56-64mm</t>
  </si>
  <si>
    <t>CIRA 161</t>
  </si>
  <si>
    <t>collare di riparazione 3 bulloni-64-70mm</t>
  </si>
  <si>
    <t>CIRA 162</t>
  </si>
  <si>
    <t>collare di riparazione 3 bulloni-70-78mm</t>
  </si>
  <si>
    <t>CIRA 163</t>
  </si>
  <si>
    <t>collare di riparazione 3 bulloni-78-88mm</t>
  </si>
  <si>
    <t>CIRA 164</t>
  </si>
  <si>
    <t>collare di riparazione 3 bulloni-88-98mm</t>
  </si>
  <si>
    <t>CIRA 165</t>
  </si>
  <si>
    <t>collare di riparazione 3 bulloni-98-108mm</t>
  </si>
  <si>
    <t>CIRA 166</t>
  </si>
  <si>
    <t>collare di riparazione 3 bulloni-108-118mm</t>
  </si>
  <si>
    <t>CIRA 167</t>
  </si>
  <si>
    <t>collare di riparazione 3 bulloni-114-126mm</t>
  </si>
  <si>
    <t>CIRA 168</t>
  </si>
  <si>
    <t>collare di riparazione 3 bulloni-126-138mm</t>
  </si>
  <si>
    <t>CIRA 169</t>
  </si>
  <si>
    <t>collare di riparazione 3 bulloni-138-150mm</t>
  </si>
  <si>
    <t>CIRA 170</t>
  </si>
  <si>
    <t>collare di riparazione 3 bulloni-50-162mm</t>
  </si>
  <si>
    <t>CIRA 171</t>
  </si>
  <si>
    <t>collare di riparazione 3 bulloni-162-174mm</t>
  </si>
  <si>
    <t>CIRA 172</t>
  </si>
  <si>
    <t>collare di riparazione 3 bulloni-168-182mm</t>
  </si>
  <si>
    <t>CIRA 173</t>
  </si>
  <si>
    <t>collare di riparazione 3 bulloni-198-210 mm</t>
  </si>
  <si>
    <t>CIRA 174</t>
  </si>
  <si>
    <t>collare di riparazione 3 bulloni-210-223mm</t>
  </si>
  <si>
    <t>CIRA 175</t>
  </si>
  <si>
    <t>collare di riparazione 3 bulloni-222-234mm</t>
  </si>
  <si>
    <t>CIRA 176</t>
  </si>
  <si>
    <t>collare di riparazione 3 bulloni-243-255mm</t>
  </si>
  <si>
    <t>CIRA 177</t>
  </si>
  <si>
    <t>valvola galeggiante serie leggere-1/2"</t>
  </si>
  <si>
    <t>CIRA 178</t>
  </si>
  <si>
    <t>valvola galeggiante serie leggere-3/4”</t>
  </si>
  <si>
    <t>CIRA 179</t>
  </si>
  <si>
    <t>valvola galeggiante serie leggere-1”</t>
  </si>
  <si>
    <t>CIRA 180</t>
  </si>
  <si>
    <t>valvola galeggiante serie leggere-1”1/4</t>
  </si>
  <si>
    <t>CIRA 181</t>
  </si>
  <si>
    <t>valvola galeggiante serie leggere-1"1/2</t>
  </si>
  <si>
    <t>CIRA 182</t>
  </si>
  <si>
    <t>valvola galeggiante serie leggere-2”</t>
  </si>
  <si>
    <t>CIRA 183</t>
  </si>
  <si>
    <t>valvola galeggiante serie leggere-2”1/2</t>
  </si>
  <si>
    <t>CIRA 184</t>
  </si>
  <si>
    <t>valvola galeggiante serie leggere-3”</t>
  </si>
  <si>
    <t>CIRA 185</t>
  </si>
  <si>
    <t>valvola non ritorno a clapè-1/2"</t>
  </si>
  <si>
    <t>CIRA 186</t>
  </si>
  <si>
    <t>valvola non ritorno a clapè-3/4"</t>
  </si>
  <si>
    <t>CIRA 187</t>
  </si>
  <si>
    <t>valvola non ritorno a clapè-1"</t>
  </si>
  <si>
    <t>CIRA 188</t>
  </si>
  <si>
    <t>valvola non ritorno a clapè-1-1/4"</t>
  </si>
  <si>
    <t>CIRA 189</t>
  </si>
  <si>
    <t>valvola non ritorno a clapè-1-1/2"</t>
  </si>
  <si>
    <t>CIRA 190</t>
  </si>
  <si>
    <t>valvola non ritorno a clapè-2"</t>
  </si>
  <si>
    <t>CIRA 191</t>
  </si>
  <si>
    <t>valvola non ritorno a clapè-2-1/2" a piattello</t>
  </si>
  <si>
    <t>CIRA 192</t>
  </si>
  <si>
    <t>valvola non ritorno a clapè-3" a piattello</t>
  </si>
  <si>
    <t>CIRA 193</t>
  </si>
  <si>
    <t>valvole a sfera-3/8"</t>
  </si>
  <si>
    <t>CIRA 194</t>
  </si>
  <si>
    <t>valvole a sfera-1/2"</t>
  </si>
  <si>
    <t>CIRA 195</t>
  </si>
  <si>
    <t>valvole a sfera-3/4"</t>
  </si>
  <si>
    <t>CIRA 196</t>
  </si>
  <si>
    <t>valvole a sfera-1"</t>
  </si>
  <si>
    <t>CIRA 197</t>
  </si>
  <si>
    <t>valvole a sfera-1-1/4"</t>
  </si>
  <si>
    <t>CIRA 198</t>
  </si>
  <si>
    <t>valvole a sfera-1-1/2"</t>
  </si>
  <si>
    <t>CIRA 199</t>
  </si>
  <si>
    <t>valvole a sfera-2"</t>
  </si>
  <si>
    <t>CIRA 200</t>
  </si>
  <si>
    <t>valvola a quadratino-1/2”</t>
  </si>
  <si>
    <t>CIRA 201</t>
  </si>
  <si>
    <t>valvola a quadratino-3/4”</t>
  </si>
  <si>
    <t>CIRA 202</t>
  </si>
  <si>
    <t>valvola a quadratino-1”</t>
  </si>
  <si>
    <t>CIRA 203</t>
  </si>
  <si>
    <t>valvola a quadratino-1”1/4</t>
  </si>
  <si>
    <t>CIRA 204</t>
  </si>
  <si>
    <t>valvola a quadratino-1”1/2</t>
  </si>
  <si>
    <t>CIRA 205</t>
  </si>
  <si>
    <t>valvola a quadratino-2”</t>
  </si>
  <si>
    <t>CIRA 206</t>
  </si>
  <si>
    <t>valvola a quadratino-2”1/2</t>
  </si>
  <si>
    <t>CIRA 207</t>
  </si>
  <si>
    <t>valvola a quadratino-3”</t>
  </si>
  <si>
    <t>CIRA 208</t>
  </si>
  <si>
    <t>valvola saracinesca cuneo gommato flangiata-DN 50</t>
  </si>
  <si>
    <t>CIRA 209</t>
  </si>
  <si>
    <t>valvola saracinesca cuneo gommato flangiata-DN 65</t>
  </si>
  <si>
    <t>CIRA 210</t>
  </si>
  <si>
    <t>valvola saracinesca cuneo gommato flangiata-DN 80</t>
  </si>
  <si>
    <t>CIRA 211</t>
  </si>
  <si>
    <t>valvola saracinesca cuneo gommato flangiata-DN 100</t>
  </si>
  <si>
    <t>CIRA 212</t>
  </si>
  <si>
    <t>valvola saracinesca cuneo gommato flangiata-DN 125</t>
  </si>
  <si>
    <t>CIRA 213</t>
  </si>
  <si>
    <t>valvola saracinesca cuneo gommato flangiata-DN150</t>
  </si>
  <si>
    <t>CIRA 214</t>
  </si>
  <si>
    <t>valvola saracinesca cuneo gommato flangiata-DN 200</t>
  </si>
  <si>
    <t>CIRA 215</t>
  </si>
  <si>
    <t>rubinetto-1/2”</t>
  </si>
  <si>
    <t>CIRA 216</t>
  </si>
  <si>
    <t>rubinetto-3/4”</t>
  </si>
  <si>
    <t>CIRA 217</t>
  </si>
  <si>
    <t>rubinetto-1”</t>
  </si>
  <si>
    <t>CIRA 218</t>
  </si>
  <si>
    <t>sfiato-1”</t>
  </si>
  <si>
    <t>CIRA 219</t>
  </si>
  <si>
    <t>collare di presa per tubi Pe-40mm</t>
  </si>
  <si>
    <t>CIRA 220</t>
  </si>
  <si>
    <t>collare di presa per tubi Pe-50mm</t>
  </si>
  <si>
    <t>CIRA 221</t>
  </si>
  <si>
    <t>collare di presa per tubi Pe-63mm</t>
  </si>
  <si>
    <t>CIRA 222</t>
  </si>
  <si>
    <t>collare di presa per tubi Pe-75mm</t>
  </si>
  <si>
    <t>CIRA 223</t>
  </si>
  <si>
    <t>collare di presa per tubi Pe-80mm</t>
  </si>
  <si>
    <t>CIRA 224</t>
  </si>
  <si>
    <t>collare di presa per tubi Pe-110mm</t>
  </si>
  <si>
    <t>CIRA 225</t>
  </si>
  <si>
    <t>collare di derivazione per tubi Fe (artiglio)-DN 40</t>
  </si>
  <si>
    <t>CIRA 226</t>
  </si>
  <si>
    <t>collare di derivazione per tubi Fe (artiglio)-DN 50</t>
  </si>
  <si>
    <t>CIRA 227</t>
  </si>
  <si>
    <t>collare di derivazione per tubi Fe (artiglio)-DN 60-65</t>
  </si>
  <si>
    <t>CIRA 228</t>
  </si>
  <si>
    <t xml:space="preserve">collare di derivazione per tubi Fe (artiglio)-DN 80 </t>
  </si>
  <si>
    <t>CIRA 229</t>
  </si>
  <si>
    <t>collare di derivazione per tubi Fe (artiglio)-DN 100</t>
  </si>
  <si>
    <t>CIRA 230</t>
  </si>
  <si>
    <t>collare di derivazione per tubi Fe (artiglio)-DN 125</t>
  </si>
  <si>
    <t>CIRA 231</t>
  </si>
  <si>
    <t>collare di derivazione per tubi Fe (artiglio)-DN 150</t>
  </si>
  <si>
    <t>CIRA 232</t>
  </si>
  <si>
    <t>collare di derivazione per tubi Fe (artiglio)-DN 175</t>
  </si>
  <si>
    <t>CIRA 233</t>
  </si>
  <si>
    <t>collare di derivazione per tubi Fe (artiglio)-DN 200</t>
  </si>
  <si>
    <t>CIRA 234</t>
  </si>
  <si>
    <t>collare di derivazione per tubi Pee (artiglio)-d 63</t>
  </si>
  <si>
    <t>CIRA 235</t>
  </si>
  <si>
    <t>collare di derivazione per tubi Pee (artiglio)-d 75</t>
  </si>
  <si>
    <t>CIRA 236</t>
  </si>
  <si>
    <t>collare di derivazione per tubi Pee (artiglio)-d 90</t>
  </si>
  <si>
    <t>CIRA 237</t>
  </si>
  <si>
    <t>collare di derivazione per tubi Pee (artiglio)-d 110</t>
  </si>
  <si>
    <t>CIRA 238</t>
  </si>
  <si>
    <t>flange filettate inox-DN 50</t>
  </si>
  <si>
    <t>CIRA 239</t>
  </si>
  <si>
    <t>flange filettate inox-DN 65</t>
  </si>
  <si>
    <t>CIRA 240</t>
  </si>
  <si>
    <t xml:space="preserve">flange filettate inox-DN 80 </t>
  </si>
  <si>
    <t>CIRA 241</t>
  </si>
  <si>
    <t>flange filettate inox-DN 100</t>
  </si>
  <si>
    <t>CIRA 242</t>
  </si>
  <si>
    <t>flange filettateFe-DN32</t>
  </si>
  <si>
    <t>CIRA 243</t>
  </si>
  <si>
    <t>flange filettateFe-DN40</t>
  </si>
  <si>
    <t>CIRA 244</t>
  </si>
  <si>
    <t>flange filettateFe-DN50</t>
  </si>
  <si>
    <t>CIRA 245</t>
  </si>
  <si>
    <t>flange filettateFe-DN65</t>
  </si>
  <si>
    <t>CIRA 246</t>
  </si>
  <si>
    <t>flange filettateFe-DN80</t>
  </si>
  <si>
    <t>CIRA 247</t>
  </si>
  <si>
    <t>flange filettateFe-DN100</t>
  </si>
  <si>
    <t>CIRA 248</t>
  </si>
  <si>
    <t>flange filettateFe-DN125</t>
  </si>
  <si>
    <t>CIRA 249</t>
  </si>
  <si>
    <t>flange a saldare-DN 50</t>
  </si>
  <si>
    <t>CIRA 250</t>
  </si>
  <si>
    <t>flange a saldare-DN 65</t>
  </si>
  <si>
    <t>CIRA 251</t>
  </si>
  <si>
    <t xml:space="preserve">flange a saldare-DN 80 </t>
  </si>
  <si>
    <t>CIRA 252</t>
  </si>
  <si>
    <t>flange a saldare-DN 100</t>
  </si>
  <si>
    <t>CIRA 253</t>
  </si>
  <si>
    <t>flange a saldare-DN 125</t>
  </si>
  <si>
    <t>CIRA 254</t>
  </si>
  <si>
    <t>flange a saldare-DN 150</t>
  </si>
  <si>
    <t>CIRA 255</t>
  </si>
  <si>
    <t>flange libere per cartelle-DN50</t>
  </si>
  <si>
    <t>CIRA 256</t>
  </si>
  <si>
    <t>flange libere per cartelle-DN65</t>
  </si>
  <si>
    <t>CIRA 257</t>
  </si>
  <si>
    <t>flange libere per cartelle-DN80</t>
  </si>
  <si>
    <t>CIRA 258</t>
  </si>
  <si>
    <t>flange libere per cartelle-DN 100</t>
  </si>
  <si>
    <t>CIRA 259</t>
  </si>
  <si>
    <t>flange libere per cartelle-DN125</t>
  </si>
  <si>
    <t>CIRA 260</t>
  </si>
  <si>
    <t>flange libere per cartelle-</t>
  </si>
  <si>
    <t>CIRA 261</t>
  </si>
  <si>
    <t>flange libere per cartelle-DN 200</t>
  </si>
  <si>
    <t>CIRA 262</t>
  </si>
  <si>
    <t>Raccordo compressione bianco-nero-scorrevole-20mm</t>
  </si>
  <si>
    <t>CIRA 263</t>
  </si>
  <si>
    <t>Raccordo compressione bianco-nero-scorrevole-25mm</t>
  </si>
  <si>
    <t>CIRA 264</t>
  </si>
  <si>
    <t>Raccordo compressione bianco-nero-scorrevole-32mm</t>
  </si>
  <si>
    <t>CIRA 265</t>
  </si>
  <si>
    <t>Raccordo compressione bianco-nero-scorrevole-40mm</t>
  </si>
  <si>
    <t>CIRA 266</t>
  </si>
  <si>
    <t>Raccordo compressione bianco-nero-scorrevole-50mm</t>
  </si>
  <si>
    <t>CIRA 267</t>
  </si>
  <si>
    <t>Raccordo compressione bianco-nero-scorrevole-63mm</t>
  </si>
  <si>
    <t>CIRA 268</t>
  </si>
  <si>
    <t>Raccordo compressione bianco-nero-scorrevole-75mm</t>
  </si>
  <si>
    <t>CIRA 269</t>
  </si>
  <si>
    <t>Raccordo compressione bianco-nero-scorrevole-90mm</t>
  </si>
  <si>
    <t>CIRA 270</t>
  </si>
  <si>
    <t>Raccordo compressione bianco-nero-scorrevole-110mm</t>
  </si>
  <si>
    <t>CIRA 271</t>
  </si>
  <si>
    <t>Raccordo compressione bianco-nero-scorrevole-125mm</t>
  </si>
  <si>
    <t>CIRA 272</t>
  </si>
  <si>
    <t>manicotto universale riparazione-24-28mm</t>
  </si>
  <si>
    <t>CIRA 273</t>
  </si>
  <si>
    <t>manicotto universale riparazione-31-35mm</t>
  </si>
  <si>
    <t>CIRA 274</t>
  </si>
  <si>
    <t>raccordo compressione bianco-nero- raccordo femmina</t>
  </si>
  <si>
    <t>CIRA 275</t>
  </si>
  <si>
    <t>raccordo compressione bianco-nero- manicotto</t>
  </si>
  <si>
    <t>CIRA 276</t>
  </si>
  <si>
    <t>raccordo compressione bianco-nero- Gomito 90°</t>
  </si>
  <si>
    <t>CIRA 277</t>
  </si>
  <si>
    <t xml:space="preserve">raccordo compressione bianco-nero-Gomito 90°filettato        </t>
  </si>
  <si>
    <t>CIRA 278</t>
  </si>
  <si>
    <t>raccordo compressione bianco-nero-raccordo Tee</t>
  </si>
  <si>
    <t>CIRA 279</t>
  </si>
  <si>
    <t>raccordo compressione bianco-nero-25mm-raccordo femmina</t>
  </si>
  <si>
    <t>CIRA 280</t>
  </si>
  <si>
    <t xml:space="preserve"> raccordo compressione bianco-nero-25mm-manicotto</t>
  </si>
  <si>
    <t>CIRA 281</t>
  </si>
  <si>
    <t xml:space="preserve"> raccordo compressione bianco-nero-25mm- Gomito 90°</t>
  </si>
  <si>
    <t>CIRA 282</t>
  </si>
  <si>
    <t xml:space="preserve">raccordo compressione bianco-nero-25mm-Gomito 90°filettato        </t>
  </si>
  <si>
    <t>CIRA 283</t>
  </si>
  <si>
    <t xml:space="preserve"> raccordo compressione bianco-nero-25mm-raccordo Tee</t>
  </si>
  <si>
    <t>CIRA 284</t>
  </si>
  <si>
    <t>raccordo compressione bianco-nero-32mm-raccordo femmina</t>
  </si>
  <si>
    <t>CIRA 285</t>
  </si>
  <si>
    <t>raccordo compressione bianco-nero-32mm-manicotto</t>
  </si>
  <si>
    <t>CIRA 286</t>
  </si>
  <si>
    <t>raccordo compressione bianco-nero-32mm- Gomito 90°</t>
  </si>
  <si>
    <t>CIRA 287</t>
  </si>
  <si>
    <t xml:space="preserve">raccordo compressione bianco-nero-32mm-Gomito 90°filettato        </t>
  </si>
  <si>
    <t>CIRA 288</t>
  </si>
  <si>
    <t>raccordo compressione bianco-nero-32mm- raccordo Tee</t>
  </si>
  <si>
    <t>CIRA 289</t>
  </si>
  <si>
    <t>raccordo compressione bianco-nero-40mm- raccordo femmina</t>
  </si>
  <si>
    <t>CIRA 290</t>
  </si>
  <si>
    <t>raccordo compressione bianco-nero-40mm- manicotto</t>
  </si>
  <si>
    <t>CIRA 291</t>
  </si>
  <si>
    <t>raccordo compressione bianco-nero-40mm- Gomito 90°</t>
  </si>
  <si>
    <t>CIRA 292</t>
  </si>
  <si>
    <t xml:space="preserve">raccordo compressione bianco-nero-40mm-  Gomito 90°filettato        </t>
  </si>
  <si>
    <t>CIRA 293</t>
  </si>
  <si>
    <t>raccordo compressione bianco-nero-40mm-raccordo Tee</t>
  </si>
  <si>
    <t>CIRA 294</t>
  </si>
  <si>
    <t>raccordo compressione bianco-nero-50mmraccordo femmina</t>
  </si>
  <si>
    <t>CIRA 295</t>
  </si>
  <si>
    <t>raccordo compressione bianco-nero-50mmmanicotto</t>
  </si>
  <si>
    <t>CIRA 296</t>
  </si>
  <si>
    <t>raccordo compressione bianco-nero-50mm-Gomito 90°</t>
  </si>
  <si>
    <t>CIRA 297</t>
  </si>
  <si>
    <t xml:space="preserve">raccordo compressione bianco-nero-50mm-  Gomito 90°filettato        </t>
  </si>
  <si>
    <t>CIRA 298</t>
  </si>
  <si>
    <t>raccordo compressione bianco-nero-50mm-   raccordo Tee</t>
  </si>
  <si>
    <t>CIRA 299</t>
  </si>
  <si>
    <t>raccordo compressione bianco-nero-63mm- raccordo femmina</t>
  </si>
  <si>
    <t>CIRA 300</t>
  </si>
  <si>
    <t>raccordo compressione bianco-nero-63mm- manicotto</t>
  </si>
  <si>
    <t>CIRA 301</t>
  </si>
  <si>
    <t>raccordo compressione bianco-nero-63mm- Gomito 90°</t>
  </si>
  <si>
    <t>CIRA 302</t>
  </si>
  <si>
    <t xml:space="preserve">raccordo compressione bianco-nero-63mm-Gomito 90°filettato        </t>
  </si>
  <si>
    <t>CIRA 303</t>
  </si>
  <si>
    <t>raccordo compressione bianco-nero-63mm- raccordo Tee</t>
  </si>
  <si>
    <t>CIRA 304</t>
  </si>
  <si>
    <t>raccordo compressione bianco-nero-75mm- raccordo femmina</t>
  </si>
  <si>
    <t>CIRA 305</t>
  </si>
  <si>
    <t>raccordo compressione bianco-nero-75mm-manicotto</t>
  </si>
  <si>
    <t>CIRA 306</t>
  </si>
  <si>
    <t xml:space="preserve"> raccordo compressione bianco-nero-75mm-Gomito 90°</t>
  </si>
  <si>
    <t>CIRA 307</t>
  </si>
  <si>
    <t xml:space="preserve">raccordo compressione bianco-nero-75mm-Gomito 90°filettato        </t>
  </si>
  <si>
    <t>CIRA 308</t>
  </si>
  <si>
    <t>raccordo compressione bianco-nero-75mm-raccordo Tee</t>
  </si>
  <si>
    <t>CIRA 309</t>
  </si>
  <si>
    <t>raccordo compressione bianco-nero-90mm-raccordo femmina</t>
  </si>
  <si>
    <t>CIRA 310</t>
  </si>
  <si>
    <t>raccordo compressione bianco-nero-90mm-manicotto</t>
  </si>
  <si>
    <t>CIRA 311</t>
  </si>
  <si>
    <t>raccordo compressione bianco-nero-90mm-Gomito 90°</t>
  </si>
  <si>
    <t>CIRA 312</t>
  </si>
  <si>
    <t xml:space="preserve">raccordo compressione bianco-nero-90mm- Gomito 90°filettato        </t>
  </si>
  <si>
    <t>CIRA 313</t>
  </si>
  <si>
    <t>raccordo compressione bianco-nero-110mm- raccordo femmina</t>
  </si>
  <si>
    <t>CIRA 314</t>
  </si>
  <si>
    <t>raccordo compressione bianco-nero-110mm-manicotto</t>
  </si>
  <si>
    <t>CIRA 315</t>
  </si>
  <si>
    <t>raccordo compressione bianco-nero-110mm-Gomito 90°</t>
  </si>
  <si>
    <t>CIRA 316</t>
  </si>
  <si>
    <t>raccordo compressione bianco-nero-110mm- raccordo Tee</t>
  </si>
  <si>
    <t>CIRA 317</t>
  </si>
  <si>
    <t>raccordo compressione bianco-nero-125mm-manicotto</t>
  </si>
  <si>
    <t>CIRA 318</t>
  </si>
  <si>
    <t>raccordo a compressione flangiato-50x1-1/2"</t>
  </si>
  <si>
    <t>CIRA 319</t>
  </si>
  <si>
    <t>raccordo a compressione flangiato-63x2"</t>
  </si>
  <si>
    <t>CIRA 320</t>
  </si>
  <si>
    <t>raccordo a compressione flangiato-75x2-1/2"</t>
  </si>
  <si>
    <t>CIRA 321</t>
  </si>
  <si>
    <t>raccordo a compressione flangiato-90x3"</t>
  </si>
  <si>
    <t>CIRA 322</t>
  </si>
  <si>
    <t>raccordo a compressione flangiato-110x4"</t>
  </si>
  <si>
    <t>CIRA 323</t>
  </si>
  <si>
    <t>raccordo a compressione flangiato-125x5"</t>
  </si>
  <si>
    <t>CIRA 324</t>
  </si>
  <si>
    <t>raccorderia elettrofusione-50mm-manicotto</t>
  </si>
  <si>
    <t>CIRA 325</t>
  </si>
  <si>
    <t>raccorderia elettrofusione-50mm             tee</t>
  </si>
  <si>
    <t>CIRA 326</t>
  </si>
  <si>
    <t>raccorderia elettrofusione-50mm             Gomito 90°</t>
  </si>
  <si>
    <t>CIRA 327</t>
  </si>
  <si>
    <t>raccorderia elettrofusione-50mm             Gomito 45°</t>
  </si>
  <si>
    <t>CIRA 328</t>
  </si>
  <si>
    <t>raccorderia elettrofusione-50mm             manicotto PE ottone fil.maschio</t>
  </si>
  <si>
    <t>CIRA 329</t>
  </si>
  <si>
    <t>raccorderia elettrofusione-50mm             cartella</t>
  </si>
  <si>
    <t>CIRA 330</t>
  </si>
  <si>
    <t>raccorderia elettrofusione-63mm-manicotto</t>
  </si>
  <si>
    <t>CIRA 331</t>
  </si>
  <si>
    <t>raccorderia elettrofusione-63mm-             tee 45°</t>
  </si>
  <si>
    <t>CIRA 332</t>
  </si>
  <si>
    <t>raccorderia elettrofusione-63mm-             tee</t>
  </si>
  <si>
    <t>CIRA 333</t>
  </si>
  <si>
    <t>raccorderia elettrofusione-63mm-             Gomito 90°</t>
  </si>
  <si>
    <t>CIRA 334</t>
  </si>
  <si>
    <t>raccorderia elettrofusione-63mm-             Gomito 45°</t>
  </si>
  <si>
    <t>CIRA 335</t>
  </si>
  <si>
    <t>raccorderia elettrofusione-63mm-             manicotto PE ottone fil.maschio</t>
  </si>
  <si>
    <t>CIRA 336</t>
  </si>
  <si>
    <t>raccorderia elettrofusione-63mm-             cartella</t>
  </si>
  <si>
    <t>CIRA 337</t>
  </si>
  <si>
    <t>raccorderia elettrofusione-75mm-manicotto</t>
  </si>
  <si>
    <t>CIRA 338</t>
  </si>
  <si>
    <t>raccorderia elettrofusione-75mm-             tee 45°</t>
  </si>
  <si>
    <t>CIRA 339</t>
  </si>
  <si>
    <t>raccorderia elettrofusione-75mm-             tee</t>
  </si>
  <si>
    <t>CIRA 340</t>
  </si>
  <si>
    <t>raccorderia elettrofusione-75mm-             Gomito 90°</t>
  </si>
  <si>
    <t>CIRA 341</t>
  </si>
  <si>
    <t>raccorderia elettrofusione-75mm-             Gomito 45°</t>
  </si>
  <si>
    <t>CIRA 342</t>
  </si>
  <si>
    <t>raccorderia elettrofusione-75mm-             manicotto PE ottone fil.maschio</t>
  </si>
  <si>
    <t>CIRA 343</t>
  </si>
  <si>
    <t>raccorderia elettrofusione-75mm-             cartella</t>
  </si>
  <si>
    <t>CIRA 344</t>
  </si>
  <si>
    <t>raccorderia elettrofusione-90mm-manicotto</t>
  </si>
  <si>
    <t>CIRA 345</t>
  </si>
  <si>
    <t xml:space="preserve">  raccorderia elettrofusione-90mm-           tee 45°</t>
  </si>
  <si>
    <t>CIRA 346</t>
  </si>
  <si>
    <t xml:space="preserve">  raccorderia elettrofusione-90mm-           tee</t>
  </si>
  <si>
    <t>CIRA 347</t>
  </si>
  <si>
    <t xml:space="preserve">  raccorderia elettrofusione-90mm-           Gomito 90°</t>
  </si>
  <si>
    <t>CIRA 348</t>
  </si>
  <si>
    <t xml:space="preserve">  raccorderia elettrofusione-90mm-           Gomito 45°</t>
  </si>
  <si>
    <t>CIRA 349</t>
  </si>
  <si>
    <t xml:space="preserve">  raccorderia elettrofusione-90mm-           manicotto PE ottone fil.maschio</t>
  </si>
  <si>
    <t>CIRA 350</t>
  </si>
  <si>
    <t xml:space="preserve">  raccorderia elettrofusione-90mm-           cartella</t>
  </si>
  <si>
    <t>CIRA 351</t>
  </si>
  <si>
    <t>raccorderia elettrofusione-110mm-manicotto</t>
  </si>
  <si>
    <t>CIRA 352</t>
  </si>
  <si>
    <t>raccorderia elettrofusione-110mm-             tee 45°</t>
  </si>
  <si>
    <t>CIRA 353</t>
  </si>
  <si>
    <t>raccorderia elettrofusione-110mm-             tee</t>
  </si>
  <si>
    <t>CIRA 354</t>
  </si>
  <si>
    <t>raccorderia elettrofusione-110mm-             Gomito 90°</t>
  </si>
  <si>
    <t>CIRA 355</t>
  </si>
  <si>
    <t>raccorderia elettrofusione-110mm-             Gomito 45°</t>
  </si>
  <si>
    <t>CIRA 356</t>
  </si>
  <si>
    <t>raccorderia elettrofusione-110mm-           manicotto PE ottone fil.maschio</t>
  </si>
  <si>
    <t>CIRA 357</t>
  </si>
  <si>
    <t>raccorderia elettrofusione-110mm-             cartella</t>
  </si>
  <si>
    <t>CIRA 358</t>
  </si>
  <si>
    <t>raccorderia elettrofusione-125mm-manicotto</t>
  </si>
  <si>
    <t>CIRA 359</t>
  </si>
  <si>
    <t>raccorderia elettrofusione-125mm-             tee 45°</t>
  </si>
  <si>
    <t>CIRA 360</t>
  </si>
  <si>
    <t>raccorderia elettrofusione-125mm-             tee</t>
  </si>
  <si>
    <t>CIRA 361</t>
  </si>
  <si>
    <t>raccorderia elettrofusione-125mm-             Gomito 90°</t>
  </si>
  <si>
    <t>CIRA 362</t>
  </si>
  <si>
    <t>raccorderia elettrofusione-125mm-             Gomito 45°</t>
  </si>
  <si>
    <t>CIRA 363</t>
  </si>
  <si>
    <t>raccorderia elettrofusione-125mm-             manicotto PE ottone fil.maschio</t>
  </si>
  <si>
    <t>CIRA 364</t>
  </si>
  <si>
    <t>raccorderia elettrofusione-125mm-             cartella</t>
  </si>
  <si>
    <t>CIRA 365</t>
  </si>
  <si>
    <t>raccorderia elettrofusione-140mm-manicotto</t>
  </si>
  <si>
    <t>CIRA 366</t>
  </si>
  <si>
    <t xml:space="preserve"> raccorderia elettrofusione-140mm-             tee </t>
  </si>
  <si>
    <t>CIRA 367</t>
  </si>
  <si>
    <t xml:space="preserve"> raccorderia elettrofusione-140mm-             gomito 45</t>
  </si>
  <si>
    <t>CIRA 368</t>
  </si>
  <si>
    <t xml:space="preserve"> raccorderia elettrofusione-140mm-            cartella</t>
  </si>
  <si>
    <t>CIRA 369</t>
  </si>
  <si>
    <t>CIRA 370</t>
  </si>
  <si>
    <t>raccorderia elettrofusione-180mm-manicotto</t>
  </si>
  <si>
    <t>CIRA 371</t>
  </si>
  <si>
    <t>ottone 1/2"M-Fvalvola</t>
  </si>
  <si>
    <t>CIRA 372</t>
  </si>
  <si>
    <t>ottone 1/2"F-F</t>
  </si>
  <si>
    <t>CIRA 373</t>
  </si>
  <si>
    <t>ottone 3/4"M-F</t>
  </si>
  <si>
    <t>CIRA 374</t>
  </si>
  <si>
    <t>ottone 3/4"F-F</t>
  </si>
  <si>
    <t>CIRA 375</t>
  </si>
  <si>
    <t>ottone 1"M-F</t>
  </si>
  <si>
    <t>CIRA 376</t>
  </si>
  <si>
    <t>ottone 1/2"F-Fvalvola non ritorno</t>
  </si>
  <si>
    <t>CIRA 377</t>
  </si>
  <si>
    <t>ottone 3/4"F-F valvola non ritorno</t>
  </si>
  <si>
    <t>CIRA 378</t>
  </si>
  <si>
    <t>ottone 1"F-F valvola non ritorno</t>
  </si>
  <si>
    <t>CIRA 379</t>
  </si>
  <si>
    <t>ottone 1/2"nipplo</t>
  </si>
  <si>
    <t>CIRA 380</t>
  </si>
  <si>
    <t>ottone 1/2"manicotto</t>
  </si>
  <si>
    <t>CIRA 381</t>
  </si>
  <si>
    <t>ottone 1/2"gomito 90°M-F</t>
  </si>
  <si>
    <t>CIRA 382</t>
  </si>
  <si>
    <t>ottone 1/2"gomito 90°F-F</t>
  </si>
  <si>
    <t>CIRA 383</t>
  </si>
  <si>
    <t>ottone 1/2"tee</t>
  </si>
  <si>
    <t>CIRA 384</t>
  </si>
  <si>
    <t>ottone 3/4"nipplo</t>
  </si>
  <si>
    <t>CIRA 385</t>
  </si>
  <si>
    <t>ottone 3/4"manicotto</t>
  </si>
  <si>
    <t>CIRA 386</t>
  </si>
  <si>
    <t>ottone 3/4"gomito 90°M-F</t>
  </si>
  <si>
    <t>CIRA 387</t>
  </si>
  <si>
    <t>ottone 3/4"gomito 90°F-F</t>
  </si>
  <si>
    <t>CIRA 388</t>
  </si>
  <si>
    <t>ottone 3/4"tee</t>
  </si>
  <si>
    <t>CIRA 389</t>
  </si>
  <si>
    <t>ottone 1"nipplo</t>
  </si>
  <si>
    <t>CIRA 390</t>
  </si>
  <si>
    <t>ottone 1"manicotto</t>
  </si>
  <si>
    <t>CIRA 391</t>
  </si>
  <si>
    <t>ottone 1"gomito 90°M-F</t>
  </si>
  <si>
    <t>CIRA 392</t>
  </si>
  <si>
    <t>ottone 1"gomito 90°F-F</t>
  </si>
  <si>
    <t>CIRA 393</t>
  </si>
  <si>
    <t>ottone 1"tee</t>
  </si>
  <si>
    <t>CIRA 394</t>
  </si>
  <si>
    <t>ottone 1-1/4"nipplo</t>
  </si>
  <si>
    <t>CIRA 395</t>
  </si>
  <si>
    <t>ottone 1-1/4"manicotto</t>
  </si>
  <si>
    <t>CIRA 396</t>
  </si>
  <si>
    <t>ottone 1-1/4"gomito 90°M-F</t>
  </si>
  <si>
    <t>CIRA 397</t>
  </si>
  <si>
    <t>ottone 1-1/4"gomito 90°F-F</t>
  </si>
  <si>
    <t>CIRA 398</t>
  </si>
  <si>
    <t>ottone 1-1/4"tee</t>
  </si>
  <si>
    <t>CIRA 399</t>
  </si>
  <si>
    <t>ottone riduzioni3/4"M-1/2"M nipplo ridotto</t>
  </si>
  <si>
    <t>CIRA 400</t>
  </si>
  <si>
    <t>ottone riduzioni1"M-3/4"M</t>
  </si>
  <si>
    <t>CIRA 401</t>
  </si>
  <si>
    <t>ottone riduzioni3/4"M-1/2"F</t>
  </si>
  <si>
    <t>CIRA 402</t>
  </si>
  <si>
    <t>ottone riduzioni1"M-3/4"F</t>
  </si>
  <si>
    <t>CIRA 403</t>
  </si>
  <si>
    <t>ottone riduzioni1"M-1/2"F</t>
  </si>
  <si>
    <t>CIRA 404</t>
  </si>
  <si>
    <t>prolunga ottone1/2"x20mm</t>
  </si>
  <si>
    <t>CIRA 405</t>
  </si>
  <si>
    <t>prolunga ottone1/2"x40mm</t>
  </si>
  <si>
    <t>CIRA 406</t>
  </si>
  <si>
    <t>prolunga ottone3/4"x20mm</t>
  </si>
  <si>
    <t>CIRA 407</t>
  </si>
  <si>
    <t>prolunga ottone3/4"x40mm</t>
  </si>
  <si>
    <t>CIRA 408</t>
  </si>
  <si>
    <t>ghisa curve 45° DN200</t>
  </si>
  <si>
    <t>NOTA: Per tutto quanto non previsto dal presente elenco prezzi unitari si fa riferimento nell’ordine:
1.	al prezziario regionale opere pubbliche regione Liguria vigente alla emissione della richiesta di offerta.
2.	al prezziario regionale opere pubbliche regione Piemonte vigente alla emissione della richiesta di offerta.</t>
  </si>
  <si>
    <t xml:space="preserve">* Le voci sono ridotte del 30%, a partire dal secondo intervento, nel caso venga effettuato nella stessa giornata entro una distanza di un km     </t>
  </si>
  <si>
    <t>** Le voci sono sovrapprezzi da applicarsi alla sola quota manodopera totale</t>
  </si>
  <si>
    <t>*** In sede di rendicontazione è obbligatorio allegare copia della fattura riportante l'evidenza dell'importo rendicontato</t>
  </si>
  <si>
    <t>Importo manodopera soggetto a R/A [€]</t>
  </si>
  <si>
    <t>Codice lavoro/Co-An**</t>
  </si>
  <si>
    <t>Note:</t>
  </si>
  <si>
    <t>Libretto delle misure</t>
  </si>
  <si>
    <r>
      <rPr>
        <b/>
        <sz val="10"/>
        <color theme="1"/>
        <rFont val="Arial Rounded MT Bold"/>
        <family val="2"/>
      </rPr>
      <t>C.I.R.A. S.r.l.</t>
    </r>
    <r>
      <rPr>
        <sz val="10"/>
        <color theme="1"/>
        <rFont val="Arial Rounded MT Bold"/>
        <family val="2"/>
      </rPr>
      <t xml:space="preserve">
Sede legale e Impianto di depurazione
		17058 Dego, Loc. Piano 6/A (SV) – tel.(019) 5778013
C.F.  92054820094 - P.I. 01221980095
E-mail: info@ciraservizioidrico.it
Pec: consorziocirasu@pcert.postecert.it
Web site: www.ciraservizioidrico.it</t>
    </r>
  </si>
  <si>
    <t>Importo totale affidamento</t>
  </si>
  <si>
    <t>MAF24</t>
  </si>
  <si>
    <t>MOA</t>
  </si>
  <si>
    <t>MSA</t>
  </si>
  <si>
    <t>MOF</t>
  </si>
  <si>
    <t>MSF</t>
  </si>
  <si>
    <t>Maggiorazione per straordinario</t>
  </si>
  <si>
    <t>Riferimento Analisi dei prezzi / Prezziario</t>
  </si>
  <si>
    <t>Riepilogo per fatturazione</t>
  </si>
  <si>
    <t>Dati affidamento</t>
  </si>
  <si>
    <t>Anno</t>
  </si>
  <si>
    <t xml:space="preserve"> del </t>
  </si>
  <si>
    <t xml:space="preserve">n° </t>
  </si>
  <si>
    <t>A detrarre ritenuta 0,5 % per infortuni</t>
  </si>
  <si>
    <t xml:space="preserve">a tutto il </t>
  </si>
  <si>
    <t xml:space="preserve">Autocertificazione di corretta esecuzione lavori
</t>
  </si>
  <si>
    <t>Controllo RC</t>
  </si>
  <si>
    <t>Straordinario</t>
  </si>
  <si>
    <t>Sostituzione tubazione</t>
  </si>
  <si>
    <t>n° scheda</t>
  </si>
  <si>
    <t>Registro di contabilità</t>
  </si>
  <si>
    <t>P.I. - Indennità mensile</t>
  </si>
  <si>
    <t>Importo lordo manodopera soggetto a R/A</t>
  </si>
  <si>
    <t>Pronto intervento - indennità mensile acquedotto</t>
  </si>
  <si>
    <t>Pronto intervento - indennità mensile fognatura</t>
  </si>
  <si>
    <t>AQ</t>
  </si>
  <si>
    <t>ACCORDO QUADRO PER LE PRESTAZIONI AL CONTATORE E PER I LAVORI DI MANUTENZIONE ORDINARIA E STRAORDINARIA DELLE RETI IDRICHE - COMUNI DI BARDINETO, CALIZZANO, MURIALDO E OSIGLIA A.T.O. CENTRO OVEST 2 SAVONESE
BIENNIO 2022-2023</t>
  </si>
  <si>
    <t>21/04/2022</t>
  </si>
  <si>
    <t>9088589CE5</t>
  </si>
  <si>
    <t>CIG AQ</t>
  </si>
  <si>
    <t>CUP h2o AQ</t>
  </si>
  <si>
    <t>CUP fgn AQ</t>
  </si>
  <si>
    <t>B78B21000170005</t>
  </si>
  <si>
    <t>Affidamento AQ</t>
  </si>
  <si>
    <t>SAL AQ</t>
  </si>
  <si>
    <t>Tecnocostruzioni s.r.l.</t>
  </si>
  <si>
    <t>Bardineto</t>
  </si>
  <si>
    <t>Prestazioni al contatore</t>
  </si>
  <si>
    <t>Intervento/Descrizione</t>
  </si>
  <si>
    <t>Calizzano</t>
  </si>
  <si>
    <t>Murialdo</t>
  </si>
  <si>
    <t>Osiglia</t>
  </si>
  <si>
    <t>Conduzione</t>
  </si>
  <si>
    <t>Interventi autospurgo</t>
  </si>
  <si>
    <t>Il sottoscritto UBALDINI FLAVIO nato a CAIRO MONTENOTTE  il 11/06/1966 residente in CAIRO MONTENOTTE STRADA CHINELLI, 3  in qualità di legale rappresentante dell'impresa sotto la sua personale responsabilità                                                        DICHIARA e CERTIFICA                                                                                                                                - Di avere eseguito i lavori in conformità al contratto, alle documentazioni ad esso complementari e a perfetta regola d'arte, rispettando le norme di sicurezza.                                                                                                                                        - Di aver utilizzato, nell'esecuzione dei lavori, materiali e prodotti certificati secondo quanto previsto dal capitolato speciale d'appalto e dalle norme vigenti.</t>
  </si>
  <si>
    <t>G/A99/OSI/4444</t>
  </si>
  <si>
    <t>G/A99/CAL/4444/0</t>
  </si>
  <si>
    <t>G/A99/BAR/4444/0</t>
  </si>
  <si>
    <t>G/A99/MUR/4444/0</t>
  </si>
  <si>
    <t>G/A99/OSI/4444/0</t>
  </si>
  <si>
    <t>G/F99/BAR/4444/0</t>
  </si>
  <si>
    <t>G/F99/CAL/4444/0</t>
  </si>
  <si>
    <t>G/F99/MUR/4444/0</t>
  </si>
  <si>
    <t>S</t>
  </si>
  <si>
    <t>E</t>
  </si>
  <si>
    <t>Sostituzione/Estensione</t>
  </si>
  <si>
    <t>L [m]</t>
  </si>
  <si>
    <t xml:space="preserve">Lunghezza </t>
  </si>
  <si>
    <t>G/T99/CIR/6666/0</t>
  </si>
  <si>
    <t>196/a</t>
  </si>
  <si>
    <t>AT.N40.A10.010</t>
  </si>
  <si>
    <t xml:space="preserve">Nolo di motosega </t>
  </si>
  <si>
    <t>179/a</t>
  </si>
  <si>
    <t>RU.M01.A01.020</t>
  </si>
  <si>
    <t>Operaio Specializzato</t>
  </si>
  <si>
    <t>AT.N01.A35.010</t>
  </si>
  <si>
    <t>190/a</t>
  </si>
  <si>
    <t>Motocarriola cingolata a benzina portata 600 kg,,compreso operatore</t>
  </si>
  <si>
    <t>193/a</t>
  </si>
  <si>
    <t>AT.N09.S20.020</t>
  </si>
  <si>
    <t>Demolitore pneumatico a mano, sino a 15 kg</t>
  </si>
  <si>
    <t>Via Filippo Leale / SP. 42</t>
  </si>
  <si>
    <t>Rimozione asfalto provvisorio, scarifica e ripristino con asfalto a caldo 1,70 x 1,50 + 1,70 x 1,10 + 2,00 x 2,00 = 8,42 mq. Totali N° 3 operai dalle 10:00 alle 12:00</t>
  </si>
  <si>
    <t>CAL_270524_VIA FILIPPOLEALE/SP490_MSA_T</t>
  </si>
  <si>
    <t>P.zza Vittorio Veneto</t>
  </si>
  <si>
    <t>Rimozione asfalto provvisorio, scarifica e ripristino con asfalto a caldo 9,50 x 1,50 - (area di scavo 9,50X1,00) = 4,75  mq. Totali N° 3 operai dalle 12:30 alle 14:30</t>
  </si>
  <si>
    <t>CAL_040424_PZZA VITTORIO VENETO_MSF_T</t>
  </si>
  <si>
    <t>18/06/2024 Calizzano - Cà di Voi Soprall. per nuovo allacciamento O.L. 353</t>
  </si>
  <si>
    <t>21/06/2024 Calizzano - Via Castello 11 Soprall. per nuovo allacciamento O.L. 480</t>
  </si>
  <si>
    <t>25/06/2024 Calizzano - via Matteotti 18/b eseguito sostituzione contatore o.l. 458</t>
  </si>
  <si>
    <t>03/07/2024 Calizzano - Impianti vari Trasporto ipoclorito presso impianti dalle 11:00 alle 12:00</t>
  </si>
  <si>
    <t>05/07/2024 Calizzano - Reg. Durante Verifica serbatoio Durante e Durante Alto e funzionamento pompa per segnalamento bassa pressione (TS2024492:56444) dalle 8:00 alle 10:00</t>
  </si>
  <si>
    <t>Loc. Durante</t>
  </si>
  <si>
    <t>06/07/2024 Calizzano - Impianti vari Trasporto ipoclorito presso impianti N° 1 tecnico e n° 1 operai dalle 12:30 alle 16:30</t>
  </si>
  <si>
    <t>06/07/2024 Bardineto - Impianti vari Trasporto ipoclorito presso impianti N° 1 tecnico dalle 8:00 alle 12:00</t>
  </si>
  <si>
    <t>08/07/2024 Bardineto - P.za Mameli 4 Soprall. per verfica dispersione (TS2024491:29714) N° 1 tecnico dalle 8:00 alle 8:30</t>
  </si>
  <si>
    <t>08/07/2024 Bardineto - Via Marcagiolo Montela Soprall. per verifca dispersione (TS2024505:13651) N° 2 tecnici dalle 18:30 alle 20:00</t>
  </si>
  <si>
    <t>09/07/2024 Bardineto - Impianti vari Soprall. per istallazione nuovi impianti ipoclorito N° 1 tecnico dalle 8:00 alle 10:00</t>
  </si>
  <si>
    <t>09/07/2024 Calizzano - Impianti vari Soprall. per istallazione nuovi impianti ipoclorito N° 1 tecnico dalle 10:00 - 12:00</t>
  </si>
  <si>
    <t>03/07/2024 - 06/07/2024</t>
  </si>
  <si>
    <t>03/07/2024 Verfifca e ricerca dispersionen° 1 tecnico dalle 12:00 alle 13:00,                                                                                                                                                                                                                                          06/07/2024Scavo su terreno naturale 6,00 x 1,00 x 1,30 = 7,80 mc. Totali per la sostituzione tratto tubazione Pead de 63 mm, manovre su rete per chiusura e apertura acqua, ripristino.</t>
  </si>
  <si>
    <t>N° 1 posa primofit 2" + N° 1 per posa v.s. 2" + N° 1 per posa cicchetta 2" + N° 1 per posa T 2" + n° 2 per posa plasson 2"+n° 1 per posa giunto 3 pezzi + n° 1 per posa gomito 2"+ N° 1 per posa v.s. 2"</t>
  </si>
  <si>
    <t>Via Giuseppina 20-22</t>
  </si>
  <si>
    <t>12/07/2024 Calizzano - Impianti vari Trasporto ipoclorito presso impianti N° 1 tecnico dalle 8:00 alle 12:30</t>
  </si>
  <si>
    <t>12/07/2024 Bardineto - Impianti vari Trasporto ipoclorito presso impianti N° 1 tecnico dalle 15:30 alle 19:00</t>
  </si>
  <si>
    <t xml:space="preserve">Calizzano </t>
  </si>
  <si>
    <t>12/07/2024 - 25/07/2024</t>
  </si>
  <si>
    <t>15/07/2024 - 16/07/2024</t>
  </si>
  <si>
    <t>Loc. Campo Sportivo</t>
  </si>
  <si>
    <t>Loc. Piano</t>
  </si>
  <si>
    <t>Scavo su terra 1.50x0.50x1.00 per la riparazione tubazione Pead de 20 mm con sostituzione tratto, ripristino.</t>
  </si>
  <si>
    <t>Compesazione per materiale non presente in prezziario n° 2 primofit 1/2" + n° 2 mono f 20</t>
  </si>
  <si>
    <t>17/07/2024 Calizzano - Impianti vari Trasporto ipoclorito presso impianti N° 1 tecnico dalle 8:00 alle 13:00</t>
  </si>
  <si>
    <t>Loc. Marcagiolo Montela</t>
  </si>
  <si>
    <r>
      <t xml:space="preserve">Scavo su terreno naturale per nuovo allacciamento con fornitura nuovo pozzetto di allaggimento contatore e chiusino, ripristino </t>
    </r>
    <r>
      <rPr>
        <b/>
        <u/>
        <sz val="10"/>
        <color theme="1"/>
        <rFont val="Arial Rounded MT Bold"/>
        <family val="2"/>
      </rPr>
      <t>O.L. 348</t>
    </r>
  </si>
  <si>
    <r>
      <t>15/07/2024 Soprall. per verifica dispersione + manovre rete mandata Durante N° 1 tecnico dalle 16:00 alle 18:00;</t>
    </r>
    <r>
      <rPr>
        <b/>
        <u/>
        <sz val="10"/>
        <color theme="1"/>
        <rFont val="Arial Rounded MT Bold"/>
        <family val="2"/>
      </rPr>
      <t xml:space="preserve"> TS2024521:221107 </t>
    </r>
    <r>
      <rPr>
        <b/>
        <sz val="10"/>
        <color theme="1"/>
        <rFont val="Arial Rounded MT Bold"/>
        <family val="2"/>
      </rPr>
      <t xml:space="preserve">                                                                                                                                                                                 16/07/2024 Scavo su terra 1.60x0.70x1.20 = 1,34 mc. Totali per la riparazione tubazione Pead de 63 mm con collare, ripristino.</t>
    </r>
  </si>
  <si>
    <t>Posa nuovo contatore e v.s.</t>
  </si>
  <si>
    <r>
      <t xml:space="preserve">12/07/2024 Soprall. per nuovo allaccio n° 1 tecnico dalle 13:00 alle 13:30 </t>
    </r>
    <r>
      <rPr>
        <b/>
        <u/>
        <sz val="10"/>
        <color theme="1"/>
        <rFont val="Arial Rounded MT Bold"/>
        <family val="2"/>
      </rPr>
      <t>O.L.523;</t>
    </r>
    <r>
      <rPr>
        <b/>
        <sz val="10"/>
        <color theme="1"/>
        <rFont val="Arial Rounded MT Bold"/>
        <family val="2"/>
      </rPr>
      <t xml:space="preserve">                                                                                                                                                                                   19/07/2024 Realizzazione nuovo allaccio con posa contatore e v.s.</t>
    </r>
  </si>
  <si>
    <t>19/07/2024 Calizzano - Impianti vari Trasporto ipoclorito presso impianti N° 1 tecnico dalle 9:00 alle 12:00</t>
  </si>
  <si>
    <t>CAL_030724_MANDATA DURANTE</t>
  </si>
  <si>
    <t>Loc. Gaviano</t>
  </si>
  <si>
    <t>20/07/2024 Calizzano . Loc. Mereta 16/A Contattato telefonicamento per indicazioni di apertura v.s. su sede stradale n° 1 tecnico dalle 11:00 alle 11:30 (TS2024544:47658)</t>
  </si>
  <si>
    <t>Calcolato n° 3 ore x 1,45 per ore in festivo</t>
  </si>
  <si>
    <t>21/07/2024 Calizzano - Reg. Durante 7 Soprall.+ verifiche funzinamento serb. Durante e Durante Alto con modifica orari pompa N° 1 tecnico dalle 14.30 alle 16:30 (TS2024549:37989)</t>
  </si>
  <si>
    <t>24/07/2024 Calizzano - Reg. Durante 7 Soprall.+ pulizia ctr pompa + verifiche dispersione rete mandata Duraante e livelli serbatoi N° 2 tecnici dalle 13:00 alle 18:00 (TS2024556:35258)</t>
  </si>
  <si>
    <t>12/07/2024 - 19/07/2024</t>
  </si>
  <si>
    <t xml:space="preserve">N° 1 parte idraulica per posa v.s. 1" + n° 1 per posa scorrevole 1" </t>
  </si>
  <si>
    <t xml:space="preserve">Sostituzione tratto </t>
  </si>
  <si>
    <t>12/07/2024 Verifica dispersione segnalazione comune N° 1 tecnico + n° 1 operaio dalle 13:30 alle 15:30;                                                                                                                                                                                                25/07/2024 Pulizia area intervento con impiego decespugliaore + scavo su terra per sostituzione tratto Pead de 32 mm con inserimento v.s. 1": 6,00 x 0,60 x 0,60 = 2,16 mc. totali + scavo su terra per  sostituzione tratto Pead de 32 mm: 2,00 x 0,60 x 0,60 = 0,72 mc. totali ,ripristino.</t>
  </si>
  <si>
    <t>NO CAL SOLO FOGLIO PRONTO INTERVENTO</t>
  </si>
  <si>
    <t>Via Giaire 16</t>
  </si>
  <si>
    <t>Soprall. per verifica dispersione + scavo su terra 5,50 x 0,70 x 0,70 = 2,70 mc. Totali per riparazione tubazione Pead de 20 mm, con la sostituzione tratto, ripristino. (TS2024562:60081)</t>
  </si>
  <si>
    <t>25/07/2024 Calizzano - Impianti vari Trasporto ipoclorito presso impianti N° 1 tecnico dalle 8:00 alle 12:00</t>
  </si>
  <si>
    <t>25/07/2024 Bardineto - Impianti vari Trasporto ipoclorito presso impianti N° 1 tecnico dalle 13:00 alle 15:00</t>
  </si>
  <si>
    <t>Via Sandro Pertini</t>
  </si>
  <si>
    <t>Posa tappo PVC su fognatura</t>
  </si>
  <si>
    <t>Scavo su terra 3,20 x 1,20 x 1,40 = 5,37 mc. Totali per la verifica rete fognatura, ripristino.</t>
  </si>
  <si>
    <t>Concordamento N.P. Mail 20/12/2024</t>
  </si>
  <si>
    <t>Sopralluogo per verifica impianto, piombatura, lettura, censimento dati utenza</t>
  </si>
  <si>
    <t>26/07/2024 Calizzano - Loc. Vetria Piombatura contatore con lettura (Sig. Frumento)</t>
  </si>
  <si>
    <t>26/07/2024 Calizzano - Stazione di sollevamento Caragna Verifica funzionamento pompa di sollevamento n° 2 operai dalle 13:00 alle 14:30</t>
  </si>
  <si>
    <t>Loc. Geirolo 24</t>
  </si>
  <si>
    <r>
      <t xml:space="preserve">Modifiche idrauliche per nuovo allacciamento con posa n°2 contatori </t>
    </r>
    <r>
      <rPr>
        <b/>
        <u/>
        <sz val="10"/>
        <color theme="1"/>
        <rFont val="Arial Rounded MT Bold"/>
        <family val="2"/>
      </rPr>
      <t>O.L. 390</t>
    </r>
  </si>
  <si>
    <t xml:space="preserve">N° 2 per montaggio v.s. prima dei contori + n° 2 per montaggio contatori + n° 1 per rimontaggio valvola di non ritorno </t>
  </si>
  <si>
    <t>26/07/2024 Bardineto - Via Cesare Battisti 24 Soprall. per verifica dispersione + ricerca chiusure e manovre rete idrica per chiusura acqua con avviso utenze e sostituzione contatore disperdente con pulizia pozzetto n° 1 tecnico dalle 16:00 alle 19:00 + n° 2 operai dalle 16:00 alle 19:00 (TS2024565:11689)</t>
  </si>
  <si>
    <t>30/07/2024 Calizzano - Serb. Vetria Taglio erba e arbusti N° 3 operai dalle 8:00 alle 12:00</t>
  </si>
  <si>
    <t>30/07/2024 Calizzano - Serb. Mereta Taglio erba e arbusti N° 3 operai dalle 12:30 alle 18:00</t>
  </si>
  <si>
    <t>29/07/2024 - 30/07/2024</t>
  </si>
  <si>
    <t>Serb. Seccai</t>
  </si>
  <si>
    <t>N° 2 operai per taglio erba + getto cls</t>
  </si>
  <si>
    <t>29/07/2024 Pulizia area intervento con taglio erba + scavo su terreno naturale per la realizzazione fondazione palo: 2,00 x 0,50 x 0,50 = 0,50 mc. totali + posa cavidotto: ml. 43,00 con posa cavidotto diam. 40 mm;N° 2 operai dalle 8:00 alle 12:00/12:30 alle 17:30                                                                                                                                                                                                                                                                                                                     30/07/2024 Getto fondazione palo raggi uv + realizzazione punto acqua all'interno del serbatoio.N° 2 operai dalle 8:00 alle 12:00</t>
  </si>
  <si>
    <t>N° 1 per posa collare su condotta 110x2" + N° 1 per posa v.s. 2" + N° 1 per posa T 1" + N° 2 per posa n° 2 rubinetti porta gomma</t>
  </si>
  <si>
    <t>26/07/2024 Calizzano - Impianti vari Soprall. Con tecnico C.I.R.A. su impianti per successiva verifica ARPAL N° 1 tecnico dalle 12:00 alle 13:30</t>
  </si>
  <si>
    <t>29/07/2024 Calizzano - pozzo acqua minerale  Assistenza personale  Arpa per campionatura N° 1 Tecnico dalle 8:00 alle 10:00</t>
  </si>
  <si>
    <t>29/07/2024 Bardineto - pozzo Principi  Assistenza personale  Arpa per campionatura N° 1 Tecnico dalle 10:00 alle 12:00</t>
  </si>
  <si>
    <t>29/07/2024 Calizzano - Impianti vari Trasporto ipoclorito presso impianti N° 1 tecnico dalle 12:30 alle 17:30</t>
  </si>
  <si>
    <t>Cà Di Voi</t>
  </si>
  <si>
    <t>Scavo per realizzazione pozzetto di alloggimento contatoti, modifiche idrauliche per inserimento contatore, realizzazione pozzetto in mattoni e posa chiusino.</t>
  </si>
  <si>
    <t>N° 2 per posa n° 2 scorrevoli 25 + N° 3 per posa mono f plasson 25 + n° 2 per posa v.s. q 3/4" + n° 1 per posa T 3/4" + n° 1 gomito 3/4"</t>
  </si>
  <si>
    <t>Realizzazione pozzetto in mattoni</t>
  </si>
  <si>
    <t>18/06/2024 Calizzano - Rete mandata Durante Verifica e ricerca dispersione n° 1 tecnico dalle 17:30-18:00</t>
  </si>
  <si>
    <t>03/07/2024 Bardineto - Via Piave 19 Soprall. per verifica dispersione, perdita privata, ricerca chiusura derivazione (TS2024477:5501) dalle 8:00 alle 11:00</t>
  </si>
  <si>
    <t>08/07/2024 Bardineto - Via Piave 19 Ricerca chiusino, sostituzione ctr e piombatura n° 1 tecnico dalle 8:30 alle 12:30 (TS2024477:5501)</t>
  </si>
  <si>
    <t>Operaio + compensazione per fornitura primofit</t>
  </si>
  <si>
    <t>08/07/2024 Calizzano - Serb. Mereta Sopralluogo per la ricerca perdita, verifica livello serbatoio n° 1 tecnico dalle 8:30 alle 12:30 + manovre rete idrica su by - pass Barozzo/rete Mereta + riparazione tubazioni interne Acc. 2" n° 2 tecnici dalle 13:00 alle 18:30</t>
  </si>
  <si>
    <t>19/07/2024 Bardineto - Impianti vari Trasporto ipoclorito presso impianti N° 1 tecnico dalle 13:00 alle 18:30</t>
  </si>
  <si>
    <t>Calizzano + Bardineto</t>
  </si>
  <si>
    <t>Impianti vari</t>
  </si>
  <si>
    <t>Fornitura test cloro</t>
  </si>
  <si>
    <t>26/07/2024 Bardineto - Impianti vari Soprall. Con tecnico C.I.R.A. su impianti per successiva verifica ARPAL N° 1 tecnico dalle 13:30 alle 14:30</t>
  </si>
  <si>
    <t>Luglio</t>
  </si>
  <si>
    <t>02/09/2024</t>
  </si>
  <si>
    <t>17/07/2024 Bardineto - Loc. Castellaro soprall. per nuovo allacciamento O.L. 402 - BAR_170724_OL402BUFFA ANNA</t>
  </si>
  <si>
    <t>NON PRESENTE IN DRIVE</t>
  </si>
  <si>
    <t>I/A02/CAL/M999/0</t>
  </si>
  <si>
    <t>I/F11/CAL/M999/0</t>
  </si>
  <si>
    <t>CAL_030724_MANDATA DURANTE_MSA_T</t>
  </si>
  <si>
    <t>SPOSTATO IN PRESTAZIONI AL CTR</t>
  </si>
  <si>
    <t>12-19/07/2024 CAL_2024_523 - FORNO MONICA</t>
  </si>
  <si>
    <t xml:space="preserve">
CAL_120724_LOCGAVIANO_MSA_T</t>
  </si>
  <si>
    <t>CAL_150724_CampoSportivo_MOA_T</t>
  </si>
  <si>
    <t>BAR_160724_LOC PIANO_MSA_T</t>
  </si>
  <si>
    <t>BAR_Montela_NA_OL_348_2024_MOA_T</t>
  </si>
  <si>
    <t>CAL_250724_Giaire_MSA_T</t>
  </si>
  <si>
    <t>CAL_26072024_VIA SANDRO PERTINI_MSF_T</t>
  </si>
  <si>
    <t>inserita in CTR Bardineto</t>
  </si>
  <si>
    <t>26/07/2024 Modifiche idrauliche per nuovo allacciamento con posa n°2 contatori O.L. 390</t>
  </si>
  <si>
    <t>BAR_290724_SERB SECCAI_MSA_T</t>
  </si>
  <si>
    <t>CAL_18062024_NA_OL_353_AGRITURISMO CA' DI VOI_MOA_T</t>
  </si>
  <si>
    <t>Fornitura test cloro impianti vari</t>
  </si>
  <si>
    <t>Inserito in conduzione Calizzano</t>
  </si>
  <si>
    <t>I/A02/BAR/M999/0</t>
  </si>
  <si>
    <t>I/A03/BAR/M999/0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</si>
</sst>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0.00\ &quot;€&quot;;\-#,##0.00\ &quot;€&quot;"/>
    <numFmt numFmtId="8" formatCode="#,##0.00\ &quot;€&quot;;[Red]\-#,##0.00\ &quot;€&quot;"/>
    <numFmt numFmtId="164" formatCode="#,##0.00\ &quot;€&quot;"/>
    <numFmt numFmtId="165" formatCode="&quot;€&quot;\ #,##0.00"/>
    <numFmt numFmtId="166" formatCode="_-&quot;€&quot;\ * #,##0.00_-;\-&quot;€&quot;\ * #,##0.00_-;_-&quot;€&quot;\ * &quot;-&quot;??_-;_-@_-"/>
  </numFmts>
  <fonts count="24" x14ac:knownFonts="1">
    <font>
      <sz val="11"/>
      <color theme="1"/>
      <name val="Calibri"/>
      <family val="2"/>
      <scheme val="minor"/>
    </font>
    <font>
      <b/>
      <sz val="10"/>
      <color theme="1"/>
      <name val="Arial Rounded MT Bold"/>
      <family val="2"/>
    </font>
    <font>
      <sz val="10"/>
      <color theme="1"/>
      <name val="Arial Rounded MT Bold"/>
      <family val="2"/>
    </font>
    <font>
      <b/>
      <u/>
      <sz val="10"/>
      <color theme="1"/>
      <name val="Arial Rounded MT Bold"/>
      <family val="2"/>
    </font>
    <font>
      <b/>
      <u/>
      <sz val="10"/>
      <color rgb="FFFF0000"/>
      <name val="Arial Rounded MT Bold"/>
      <family val="2"/>
    </font>
    <font>
      <sz val="11"/>
      <color theme="1"/>
      <name val="Arial Rounded MT Bold"/>
      <family val="2"/>
    </font>
    <font>
      <b/>
      <sz val="10"/>
      <name val="Arial Rounded MT Bold"/>
      <family val="2"/>
    </font>
    <font>
      <sz val="10"/>
      <name val="Arial Rounded MT Bold"/>
      <family val="2"/>
    </font>
    <font>
      <b/>
      <sz val="16"/>
      <color theme="1"/>
      <name val="Arial Rounded MT Bold"/>
      <family val="2"/>
    </font>
    <font>
      <b/>
      <u/>
      <sz val="10"/>
      <name val="Arial Rounded MT Bold"/>
      <family val="2"/>
    </font>
    <font>
      <i/>
      <sz val="10"/>
      <name val="Arial Rounded MT Bold"/>
      <family val="2"/>
    </font>
    <font>
      <b/>
      <sz val="11"/>
      <color theme="1"/>
      <name val="Arial Rounded MT Bold"/>
      <family val="2"/>
    </font>
    <font>
      <sz val="8"/>
      <color theme="1"/>
      <name val="Arial Rounded MT Bold"/>
      <family val="2"/>
    </font>
    <font>
      <sz val="9"/>
      <color indexed="81"/>
      <name val="Tahoma"/>
      <family val="2"/>
    </font>
    <font>
      <b/>
      <sz val="9"/>
      <color indexed="81"/>
      <name val="Tahoma"/>
      <family val="2"/>
    </font>
    <font>
      <sz val="10"/>
      <color rgb="FFFF0000"/>
      <name val="Arial Rounded MT Bold"/>
      <family val="2"/>
    </font>
    <font>
      <sz val="8"/>
      <name val="Calibri"/>
      <family val="2"/>
      <scheme val="minor"/>
    </font>
    <font>
      <sz val="20"/>
      <color theme="1"/>
      <name val="Arial Rounded MT Bold"/>
      <family val="2"/>
    </font>
    <font>
      <b/>
      <u/>
      <sz val="16"/>
      <color theme="1"/>
      <name val="Arial Rounded MT Bold"/>
      <family val="2"/>
    </font>
    <font>
      <sz val="11"/>
      <name val="Calibri"/>
      <family val="2"/>
      <scheme val="minor"/>
    </font>
    <font>
      <b/>
      <sz val="10"/>
      <color theme="1"/>
      <name val="Century Gothic"/>
      <family val="2"/>
    </font>
    <font>
      <b/>
      <u/>
      <sz val="20"/>
      <color rgb="FFFF0000"/>
      <name val="Arial Rounded MT Bold"/>
      <family val="2"/>
    </font>
    <font>
      <b/>
      <sz val="10"/>
      <color rgb="FF00B050"/>
      <name val="Arial Rounded MT Bold"/>
      <family val="2"/>
    </font>
    <font>
      <b/>
      <sz val="10"/>
      <color rgb="FFFF0000"/>
      <name val="Arial Rounded MT Bold"/>
      <family val="2"/>
    </font>
  </fonts>
  <fills count="7">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rgb="FFFF0000"/>
        <bgColor indexed="64"/>
      </patternFill>
    </fill>
    <fill>
      <patternFill patternType="solid">
        <fgColor theme="7"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top style="medium">
        <color indexed="64"/>
      </top>
      <bottom style="medium">
        <color indexed="64"/>
      </bottom>
      <diagonal/>
    </border>
  </borders>
  <cellStyleXfs count="1">
    <xf numFmtId="0" fontId="0" fillId="0" borderId="0"/>
  </cellStyleXfs>
  <cellXfs count="275">
    <xf numFmtId="0" fontId="0" fillId="0" borderId="0" xfId="0"/>
    <xf numFmtId="0" fontId="2" fillId="0" borderId="1" xfId="0" applyFont="1" applyBorder="1"/>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164" fontId="1" fillId="0" borderId="1" xfId="0" applyNumberFormat="1" applyFont="1" applyBorder="1"/>
    <xf numFmtId="0" fontId="2" fillId="0" borderId="0" xfId="0" applyFont="1"/>
    <xf numFmtId="0" fontId="2" fillId="0" borderId="7" xfId="0" applyFont="1" applyBorder="1"/>
    <xf numFmtId="165" fontId="2" fillId="0" borderId="1" xfId="0" applyNumberFormat="1" applyFont="1" applyBorder="1"/>
    <xf numFmtId="0" fontId="2" fillId="0" borderId="0" xfId="0" applyFont="1" applyAlignment="1">
      <alignment horizontal="right"/>
    </xf>
    <xf numFmtId="2" fontId="2" fillId="0" borderId="1" xfId="0" applyNumberFormat="1" applyFont="1" applyBorder="1"/>
    <xf numFmtId="0" fontId="1" fillId="0" borderId="0" xfId="0" applyFont="1" applyAlignment="1">
      <alignment horizontal="right"/>
    </xf>
    <xf numFmtId="164" fontId="1" fillId="0" borderId="4" xfId="0" applyNumberFormat="1" applyFont="1" applyBorder="1"/>
    <xf numFmtId="0" fontId="1" fillId="0" borderId="1" xfId="0" applyFont="1" applyBorder="1" applyAlignment="1">
      <alignment horizontal="right"/>
    </xf>
    <xf numFmtId="0" fontId="1" fillId="3" borderId="13" xfId="0" applyFont="1" applyFill="1" applyBorder="1" applyAlignment="1">
      <alignment horizontal="center" vertical="center" wrapText="1"/>
    </xf>
    <xf numFmtId="0" fontId="0" fillId="0" borderId="0" xfId="0" applyAlignment="1">
      <alignment vertical="center"/>
    </xf>
    <xf numFmtId="0" fontId="1" fillId="0" borderId="0" xfId="0" applyFont="1" applyAlignment="1">
      <alignment vertical="center" wrapText="1"/>
    </xf>
    <xf numFmtId="0" fontId="6"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6" fillId="3" borderId="7" xfId="0" applyFont="1" applyFill="1" applyBorder="1" applyAlignment="1">
      <alignment horizontal="center" vertical="center" wrapText="1"/>
    </xf>
    <xf numFmtId="10" fontId="6" fillId="3" borderId="1" xfId="0" applyNumberFormat="1" applyFont="1" applyFill="1" applyBorder="1" applyAlignment="1">
      <alignment horizontal="center" vertical="center" wrapText="1"/>
    </xf>
    <xf numFmtId="0" fontId="2" fillId="0" borderId="0" xfId="0" applyFont="1" applyAlignment="1">
      <alignment horizontal="center" vertical="center" wrapText="1"/>
    </xf>
    <xf numFmtId="0" fontId="1" fillId="3" borderId="7" xfId="0" applyFont="1" applyFill="1" applyBorder="1" applyAlignment="1">
      <alignment horizontal="center" vertical="center" wrapText="1"/>
    </xf>
    <xf numFmtId="0" fontId="8" fillId="0" borderId="0" xfId="0" applyFont="1" applyAlignment="1">
      <alignment horizontal="left" vertical="center" wrapText="1"/>
    </xf>
    <xf numFmtId="0" fontId="8" fillId="0" borderId="0" xfId="0" applyFont="1" applyAlignment="1">
      <alignment vertical="center" wrapText="1"/>
    </xf>
    <xf numFmtId="0" fontId="1" fillId="0" borderId="0" xfId="0" applyFont="1" applyAlignment="1">
      <alignment horizontal="center" vertical="center" wrapText="1"/>
    </xf>
    <xf numFmtId="2" fontId="2" fillId="0" borderId="0" xfId="0" applyNumberFormat="1" applyFont="1" applyAlignment="1">
      <alignment horizontal="left" vertical="center" wrapText="1"/>
    </xf>
    <xf numFmtId="166" fontId="2" fillId="0" borderId="1" xfId="0" applyNumberFormat="1" applyFont="1" applyBorder="1"/>
    <xf numFmtId="0" fontId="2" fillId="0" borderId="0" xfId="0" applyFont="1" applyAlignment="1">
      <alignment horizontal="center"/>
    </xf>
    <xf numFmtId="0" fontId="5" fillId="0" borderId="0" xfId="0" applyFont="1" applyAlignment="1">
      <alignment wrapText="1"/>
    </xf>
    <xf numFmtId="0" fontId="5" fillId="0" borderId="0" xfId="0" applyFont="1"/>
    <xf numFmtId="0" fontId="1" fillId="0" borderId="1" xfId="0" applyFont="1" applyBorder="1"/>
    <xf numFmtId="0" fontId="1" fillId="0" borderId="7" xfId="0" applyFont="1" applyBorder="1" applyAlignment="1">
      <alignment horizontal="right"/>
    </xf>
    <xf numFmtId="164" fontId="2" fillId="0" borderId="1" xfId="0" applyNumberFormat="1" applyFont="1" applyBorder="1"/>
    <xf numFmtId="8" fontId="2" fillId="0" borderId="1" xfId="0" applyNumberFormat="1" applyFont="1" applyBorder="1" applyAlignment="1">
      <alignment vertical="center"/>
    </xf>
    <xf numFmtId="8" fontId="2" fillId="5" borderId="1" xfId="0" applyNumberFormat="1" applyFont="1" applyFill="1" applyBorder="1" applyAlignment="1">
      <alignment vertical="center"/>
    </xf>
    <xf numFmtId="0" fontId="7" fillId="0" borderId="1" xfId="0" applyFont="1" applyBorder="1" applyAlignment="1">
      <alignment horizontal="left" vertical="center"/>
    </xf>
    <xf numFmtId="0" fontId="7" fillId="0" borderId="1" xfId="0" applyFont="1" applyBorder="1" applyAlignment="1">
      <alignment horizontal="left" vertical="center" wrapText="1"/>
    </xf>
    <xf numFmtId="0" fontId="7" fillId="0" borderId="1" xfId="0" applyFont="1" applyBorder="1" applyAlignment="1">
      <alignment horizontal="center" vertical="center"/>
    </xf>
    <xf numFmtId="7" fontId="7" fillId="0" borderId="1" xfId="0" applyNumberFormat="1" applyFont="1" applyBorder="1" applyAlignment="1">
      <alignment horizontal="right" vertical="center"/>
    </xf>
    <xf numFmtId="7" fontId="7" fillId="0" borderId="1" xfId="0" applyNumberFormat="1" applyFont="1" applyBorder="1" applyAlignment="1">
      <alignment horizontal="left" vertical="center" wrapText="1"/>
    </xf>
    <xf numFmtId="7" fontId="7" fillId="0" borderId="1" xfId="0" applyNumberFormat="1" applyFont="1" applyBorder="1" applyAlignment="1">
      <alignment horizontal="center" vertical="center"/>
    </xf>
    <xf numFmtId="0" fontId="7" fillId="0" borderId="1" xfId="0" applyFont="1" applyBorder="1" applyAlignment="1">
      <alignment horizontal="center" vertical="center" wrapText="1"/>
    </xf>
    <xf numFmtId="0" fontId="10" fillId="0" borderId="1" xfId="0" applyFont="1" applyBorder="1" applyAlignment="1">
      <alignment horizontal="center" vertical="center" wrapText="1"/>
    </xf>
    <xf numFmtId="10" fontId="7" fillId="0" borderId="1" xfId="0" applyNumberFormat="1" applyFont="1" applyBorder="1" applyAlignment="1">
      <alignment horizontal="right" vertical="center"/>
    </xf>
    <xf numFmtId="14" fontId="1" fillId="2" borderId="1" xfId="0" applyNumberFormat="1" applyFont="1" applyFill="1" applyBorder="1" applyAlignment="1">
      <alignment horizontal="left" vertical="center"/>
    </xf>
    <xf numFmtId="0" fontId="1" fillId="0" borderId="1" xfId="0" applyFont="1" applyBorder="1" applyAlignment="1">
      <alignment horizontal="center" vertical="top" wrapText="1"/>
    </xf>
    <xf numFmtId="0" fontId="1" fillId="2" borderId="1" xfId="0" applyFont="1" applyFill="1" applyBorder="1" applyAlignment="1">
      <alignment horizontal="left" vertical="center"/>
    </xf>
    <xf numFmtId="0" fontId="1" fillId="2" borderId="1" xfId="0" applyFont="1" applyFill="1" applyBorder="1" applyAlignment="1">
      <alignment vertical="top"/>
    </xf>
    <xf numFmtId="0" fontId="1" fillId="0" borderId="1" xfId="0" applyFont="1" applyBorder="1" applyAlignment="1">
      <alignment vertical="center" wrapText="1"/>
    </xf>
    <xf numFmtId="0" fontId="1" fillId="0" borderId="1" xfId="0" applyFont="1" applyBorder="1" applyAlignment="1">
      <alignment horizontal="center" vertical="center" wrapText="1"/>
    </xf>
    <xf numFmtId="2" fontId="2" fillId="2" borderId="1" xfId="0" applyNumberFormat="1" applyFont="1" applyFill="1" applyBorder="1" applyAlignment="1">
      <alignment horizontal="right" vertical="center"/>
    </xf>
    <xf numFmtId="164" fontId="2" fillId="0" borderId="1" xfId="0" applyNumberFormat="1" applyFont="1" applyBorder="1" applyAlignment="1">
      <alignment horizontal="right" vertical="center"/>
    </xf>
    <xf numFmtId="2" fontId="2" fillId="2" borderId="1" xfId="0" applyNumberFormat="1" applyFont="1" applyFill="1" applyBorder="1" applyAlignment="1">
      <alignment horizontal="center" vertical="center"/>
    </xf>
    <xf numFmtId="0" fontId="2" fillId="4" borderId="1" xfId="0" applyFont="1" applyFill="1" applyBorder="1" applyAlignment="1">
      <alignment horizontal="left" vertical="top" wrapText="1"/>
    </xf>
    <xf numFmtId="0" fontId="2" fillId="4" borderId="1" xfId="0" applyFont="1" applyFill="1" applyBorder="1" applyAlignment="1">
      <alignment horizontal="center" vertical="center"/>
    </xf>
    <xf numFmtId="164" fontId="2" fillId="4" borderId="1" xfId="0" applyNumberFormat="1" applyFont="1" applyFill="1" applyBorder="1" applyAlignment="1">
      <alignment horizontal="right" vertical="center"/>
    </xf>
    <xf numFmtId="164" fontId="1" fillId="0" borderId="1" xfId="0" applyNumberFormat="1" applyFont="1" applyBorder="1" applyAlignment="1">
      <alignment horizontal="right"/>
    </xf>
    <xf numFmtId="10" fontId="1" fillId="0" borderId="1" xfId="0" applyNumberFormat="1" applyFont="1" applyBorder="1" applyAlignment="1">
      <alignment horizontal="right"/>
    </xf>
    <xf numFmtId="164" fontId="8" fillId="0" borderId="1" xfId="0" applyNumberFormat="1" applyFont="1" applyBorder="1" applyAlignment="1">
      <alignment horizontal="right" vertical="center"/>
    </xf>
    <xf numFmtId="0" fontId="2" fillId="2" borderId="0" xfId="0" applyFont="1" applyFill="1"/>
    <xf numFmtId="0" fontId="2" fillId="0" borderId="1" xfId="0" applyFont="1" applyBorder="1" applyAlignment="1">
      <alignment wrapText="1"/>
    </xf>
    <xf numFmtId="0" fontId="2" fillId="4" borderId="1" xfId="0" applyFont="1" applyFill="1" applyBorder="1"/>
    <xf numFmtId="164" fontId="2" fillId="4" borderId="1" xfId="0" applyNumberFormat="1" applyFont="1" applyFill="1" applyBorder="1"/>
    <xf numFmtId="0" fontId="2" fillId="4" borderId="0" xfId="0" applyFont="1" applyFill="1"/>
    <xf numFmtId="0" fontId="1" fillId="0" borderId="0" xfId="0" applyFont="1"/>
    <xf numFmtId="0" fontId="1" fillId="2" borderId="1" xfId="0" applyFont="1" applyFill="1" applyBorder="1" applyAlignment="1">
      <alignment vertical="center" wrapText="1"/>
    </xf>
    <xf numFmtId="49" fontId="2" fillId="0" borderId="1" xfId="0" applyNumberFormat="1" applyFont="1" applyBorder="1"/>
    <xf numFmtId="0" fontId="3" fillId="0" borderId="1" xfId="0" applyFont="1" applyBorder="1" applyAlignment="1">
      <alignment horizontal="center" vertical="center"/>
    </xf>
    <xf numFmtId="0" fontId="3" fillId="0" borderId="1" xfId="0" applyFont="1" applyBorder="1" applyAlignment="1">
      <alignment vertical="center"/>
    </xf>
    <xf numFmtId="0" fontId="6" fillId="5" borderId="1" xfId="0" applyFont="1" applyFill="1" applyBorder="1" applyAlignment="1">
      <alignment horizontal="center" vertical="center" wrapText="1"/>
    </xf>
    <xf numFmtId="0" fontId="15" fillId="0" borderId="1" xfId="0" applyFont="1" applyBorder="1"/>
    <xf numFmtId="0" fontId="2" fillId="4" borderId="1" xfId="0" applyFont="1" applyFill="1" applyBorder="1" applyAlignment="1">
      <alignment wrapText="1"/>
    </xf>
    <xf numFmtId="164" fontId="2" fillId="4" borderId="1" xfId="0" applyNumberFormat="1" applyFont="1" applyFill="1" applyBorder="1" applyAlignment="1">
      <alignment wrapText="1"/>
    </xf>
    <xf numFmtId="14" fontId="2" fillId="0" borderId="1" xfId="0" applyNumberFormat="1" applyFont="1" applyBorder="1"/>
    <xf numFmtId="0" fontId="7" fillId="0" borderId="0" xfId="0" applyFont="1"/>
    <xf numFmtId="164" fontId="2" fillId="0" borderId="1" xfId="0" applyNumberFormat="1" applyFont="1" applyBorder="1" applyAlignment="1">
      <alignment wrapText="1"/>
    </xf>
    <xf numFmtId="164" fontId="2" fillId="0" borderId="7" xfId="0" applyNumberFormat="1" applyFont="1" applyBorder="1" applyAlignment="1">
      <alignment horizontal="center" wrapText="1"/>
    </xf>
    <xf numFmtId="164" fontId="2" fillId="6" borderId="1" xfId="0" applyNumberFormat="1" applyFont="1" applyFill="1" applyBorder="1" applyAlignment="1">
      <alignment wrapText="1"/>
    </xf>
    <xf numFmtId="164" fontId="15" fillId="0" borderId="1" xfId="0" applyNumberFormat="1" applyFont="1" applyBorder="1" applyAlignment="1">
      <alignment wrapText="1"/>
    </xf>
    <xf numFmtId="164" fontId="2" fillId="0" borderId="3" xfId="0" applyNumberFormat="1" applyFont="1" applyBorder="1" applyAlignment="1">
      <alignment wrapText="1"/>
    </xf>
    <xf numFmtId="0" fontId="4" fillId="0" borderId="1" xfId="0" applyFont="1" applyBorder="1" applyAlignment="1">
      <alignment horizontal="left"/>
    </xf>
    <xf numFmtId="0" fontId="2" fillId="0" borderId="1" xfId="0" applyFont="1" applyBorder="1" applyAlignment="1">
      <alignment horizontal="left"/>
    </xf>
    <xf numFmtId="49" fontId="1" fillId="0" borderId="1" xfId="0" applyNumberFormat="1" applyFont="1" applyBorder="1" applyAlignment="1">
      <alignment horizontal="left" vertical="center"/>
    </xf>
    <xf numFmtId="0" fontId="1" fillId="0" borderId="1" xfId="0" applyFont="1" applyBorder="1" applyAlignment="1">
      <alignment wrapText="1"/>
    </xf>
    <xf numFmtId="0" fontId="1" fillId="0" borderId="1" xfId="0" applyFont="1" applyBorder="1" applyAlignment="1">
      <alignment vertical="center"/>
    </xf>
    <xf numFmtId="165" fontId="2" fillId="0" borderId="1" xfId="0" applyNumberFormat="1" applyFont="1" applyBorder="1" applyAlignment="1">
      <alignment horizontal="right" vertical="center"/>
    </xf>
    <xf numFmtId="165" fontId="7" fillId="5" borderId="1" xfId="0" applyNumberFormat="1" applyFont="1" applyFill="1" applyBorder="1" applyAlignment="1">
      <alignment horizontal="right" vertical="center"/>
    </xf>
    <xf numFmtId="0" fontId="0" fillId="0" borderId="1" xfId="0" applyBorder="1"/>
    <xf numFmtId="0" fontId="0" fillId="0" borderId="1" xfId="0" applyBorder="1" applyAlignment="1">
      <alignment horizontal="left"/>
    </xf>
    <xf numFmtId="8" fontId="2" fillId="0" borderId="1" xfId="0" applyNumberFormat="1" applyFont="1" applyBorder="1"/>
    <xf numFmtId="8" fontId="3" fillId="0" borderId="1" xfId="0" applyNumberFormat="1" applyFont="1" applyBorder="1"/>
    <xf numFmtId="0" fontId="2" fillId="2" borderId="1" xfId="0" quotePrefix="1" applyFont="1" applyFill="1" applyBorder="1"/>
    <xf numFmtId="14" fontId="2" fillId="2" borderId="1" xfId="0" quotePrefix="1" applyNumberFormat="1" applyFont="1" applyFill="1" applyBorder="1"/>
    <xf numFmtId="0" fontId="2" fillId="0" borderId="1" xfId="0" applyFont="1" applyBorder="1" applyAlignment="1">
      <alignment horizontal="center" vertical="center" wrapText="1"/>
    </xf>
    <xf numFmtId="0" fontId="2" fillId="0" borderId="1" xfId="0" quotePrefix="1" applyFont="1" applyBorder="1"/>
    <xf numFmtId="0" fontId="0" fillId="5" borderId="1" xfId="0" applyFill="1" applyBorder="1"/>
    <xf numFmtId="164" fontId="2" fillId="0" borderId="1" xfId="0" applyNumberFormat="1" applyFont="1" applyBorder="1" applyAlignment="1">
      <alignment horizontal="right"/>
    </xf>
    <xf numFmtId="0" fontId="2" fillId="2" borderId="1" xfId="0" applyFont="1" applyFill="1" applyBorder="1" applyAlignment="1">
      <alignment horizontal="right"/>
    </xf>
    <xf numFmtId="164" fontId="18" fillId="0" borderId="1" xfId="0" applyNumberFormat="1" applyFont="1" applyBorder="1" applyAlignment="1">
      <alignment horizontal="right" vertical="center"/>
    </xf>
    <xf numFmtId="2" fontId="2" fillId="2" borderId="1" xfId="0" applyNumberFormat="1" applyFont="1" applyFill="1" applyBorder="1" applyAlignment="1">
      <alignment horizontal="right"/>
    </xf>
    <xf numFmtId="0" fontId="1" fillId="0" borderId="2" xfId="0" applyFont="1" applyBorder="1" applyAlignment="1">
      <alignment horizontal="left" vertical="center" wrapText="1"/>
    </xf>
    <xf numFmtId="0" fontId="0" fillId="0" borderId="0" xfId="0" applyAlignment="1">
      <alignment wrapText="1"/>
    </xf>
    <xf numFmtId="14" fontId="2" fillId="0" borderId="0" xfId="0" applyNumberFormat="1" applyFont="1" applyAlignment="1">
      <alignment horizontal="center" vertical="center" wrapText="1"/>
    </xf>
    <xf numFmtId="3" fontId="2" fillId="0" borderId="1" xfId="0" applyNumberFormat="1" applyFont="1" applyBorder="1" applyAlignment="1">
      <alignment vertical="center"/>
    </xf>
    <xf numFmtId="0" fontId="19" fillId="0" borderId="0" xfId="0" applyFont="1"/>
    <xf numFmtId="14" fontId="2" fillId="0" borderId="1" xfId="0" quotePrefix="1" applyNumberFormat="1" applyFont="1" applyBorder="1"/>
    <xf numFmtId="164" fontId="15" fillId="0" borderId="1" xfId="0" applyNumberFormat="1" applyFont="1" applyBorder="1"/>
    <xf numFmtId="0" fontId="15" fillId="0" borderId="1" xfId="0" applyFont="1" applyBorder="1" applyAlignment="1">
      <alignment horizontal="center"/>
    </xf>
    <xf numFmtId="14" fontId="1" fillId="0" borderId="1" xfId="0" applyNumberFormat="1" applyFont="1" applyBorder="1" applyAlignment="1">
      <alignment horizontal="left" vertical="center"/>
    </xf>
    <xf numFmtId="14" fontId="20" fillId="0" borderId="1" xfId="0" applyNumberFormat="1" applyFont="1" applyBorder="1" applyAlignment="1">
      <alignment vertical="center"/>
    </xf>
    <xf numFmtId="164" fontId="2" fillId="0" borderId="7" xfId="0" applyNumberFormat="1" applyFont="1" applyBorder="1" applyAlignment="1">
      <alignment wrapText="1"/>
    </xf>
    <xf numFmtId="164" fontId="2" fillId="0" borderId="4" xfId="0" applyNumberFormat="1" applyFont="1" applyBorder="1" applyAlignment="1">
      <alignment wrapText="1"/>
    </xf>
    <xf numFmtId="0" fontId="1" fillId="3" borderId="1" xfId="0" applyFont="1" applyFill="1" applyBorder="1" applyAlignment="1">
      <alignment vertical="center" wrapText="1"/>
    </xf>
    <xf numFmtId="3" fontId="2" fillId="0" borderId="1" xfId="0" applyNumberFormat="1" applyFont="1" applyBorder="1" applyAlignment="1">
      <alignment wrapText="1"/>
    </xf>
    <xf numFmtId="164" fontId="21" fillId="0" borderId="1" xfId="0" applyNumberFormat="1" applyFont="1" applyBorder="1" applyAlignment="1">
      <alignment wrapText="1"/>
    </xf>
    <xf numFmtId="164" fontId="21" fillId="0" borderId="7" xfId="0" applyNumberFormat="1" applyFont="1" applyBorder="1" applyAlignment="1">
      <alignment wrapText="1"/>
    </xf>
    <xf numFmtId="164" fontId="21" fillId="0" borderId="4" xfId="0" applyNumberFormat="1" applyFont="1" applyBorder="1" applyAlignment="1">
      <alignment wrapText="1"/>
    </xf>
    <xf numFmtId="0" fontId="21" fillId="0" borderId="1" xfId="0" applyFont="1" applyBorder="1" applyAlignment="1">
      <alignment horizontal="right"/>
    </xf>
    <xf numFmtId="0" fontId="21" fillId="0" borderId="1" xfId="0" applyFont="1" applyBorder="1"/>
    <xf numFmtId="0" fontId="1" fillId="0" borderId="1" xfId="0" applyFont="1" applyBorder="1" applyAlignment="1">
      <alignment horizontal="center"/>
    </xf>
    <xf numFmtId="0" fontId="2" fillId="0" borderId="1" xfId="0" applyFont="1" applyBorder="1" applyAlignment="1">
      <alignment horizontal="left" wrapText="1"/>
    </xf>
    <xf numFmtId="0" fontId="2" fillId="0" borderId="1" xfId="0" applyFont="1" applyBorder="1" applyAlignment="1">
      <alignment horizontal="right" vertical="center" wrapText="1"/>
    </xf>
    <xf numFmtId="14" fontId="2" fillId="0" borderId="1" xfId="0" applyNumberFormat="1" applyFont="1" applyBorder="1" applyAlignment="1">
      <alignment vertical="top" wrapText="1"/>
    </xf>
    <xf numFmtId="0" fontId="1" fillId="0" borderId="1" xfId="0" applyFont="1" applyBorder="1" applyAlignment="1">
      <alignment horizontal="left" vertical="center"/>
    </xf>
    <xf numFmtId="10" fontId="2" fillId="2" borderId="0" xfId="0" applyNumberFormat="1" applyFont="1" applyFill="1"/>
    <xf numFmtId="0" fontId="1" fillId="2" borderId="1" xfId="0" applyFont="1" applyFill="1" applyBorder="1" applyAlignment="1">
      <alignment vertical="center"/>
    </xf>
    <xf numFmtId="14" fontId="20" fillId="0" borderId="17" xfId="0" applyNumberFormat="1" applyFont="1" applyBorder="1" applyAlignment="1">
      <alignment vertical="center"/>
    </xf>
    <xf numFmtId="0" fontId="1" fillId="0" borderId="6" xfId="0" applyFont="1" applyBorder="1" applyAlignment="1">
      <alignment horizontal="center" vertical="center" wrapText="1"/>
    </xf>
    <xf numFmtId="14" fontId="2" fillId="0" borderId="1" xfId="0" applyNumberFormat="1" applyFont="1" applyBorder="1" applyAlignment="1">
      <alignment horizontal="right"/>
    </xf>
    <xf numFmtId="0" fontId="2" fillId="2" borderId="1" xfId="0" applyFont="1" applyFill="1" applyBorder="1"/>
    <xf numFmtId="14" fontId="2" fillId="2" borderId="1" xfId="0" applyNumberFormat="1" applyFont="1" applyFill="1" applyBorder="1"/>
    <xf numFmtId="49" fontId="1" fillId="0" borderId="2" xfId="0" applyNumberFormat="1" applyFont="1" applyBorder="1" applyAlignment="1">
      <alignment horizontal="left" vertical="center"/>
    </xf>
    <xf numFmtId="0" fontId="7" fillId="4" borderId="1" xfId="0" applyFont="1" applyFill="1" applyBorder="1"/>
    <xf numFmtId="2" fontId="7" fillId="2" borderId="1" xfId="0" applyNumberFormat="1" applyFont="1" applyFill="1" applyBorder="1" applyAlignment="1">
      <alignment horizontal="right"/>
    </xf>
    <xf numFmtId="0" fontId="1" fillId="2" borderId="1" xfId="0" applyFont="1" applyFill="1" applyBorder="1" applyAlignment="1">
      <alignment vertical="top" wrapText="1"/>
    </xf>
    <xf numFmtId="164" fontId="7" fillId="0" borderId="1" xfId="0" applyNumberFormat="1" applyFont="1" applyBorder="1" applyAlignment="1">
      <alignment horizontal="right" vertical="center"/>
    </xf>
    <xf numFmtId="0" fontId="23" fillId="2" borderId="1" xfId="0" applyFont="1" applyFill="1" applyBorder="1" applyAlignment="1">
      <alignment vertical="center" wrapText="1"/>
    </xf>
    <xf numFmtId="0" fontId="15" fillId="4" borderId="1" xfId="0" applyFont="1" applyFill="1" applyBorder="1"/>
    <xf numFmtId="0" fontId="15" fillId="4" borderId="1" xfId="0" applyFont="1" applyFill="1" applyBorder="1" applyAlignment="1">
      <alignment wrapText="1"/>
    </xf>
    <xf numFmtId="164" fontId="15" fillId="4" borderId="1" xfId="0" applyNumberFormat="1" applyFont="1" applyFill="1" applyBorder="1"/>
    <xf numFmtId="2" fontId="15" fillId="2" borderId="1" xfId="0" applyNumberFormat="1" applyFont="1" applyFill="1" applyBorder="1" applyAlignment="1">
      <alignment horizontal="right"/>
    </xf>
    <xf numFmtId="164" fontId="15" fillId="0" borderId="1" xfId="0" applyNumberFormat="1" applyFont="1" applyBorder="1" applyAlignment="1">
      <alignment horizontal="right" vertical="center"/>
    </xf>
    <xf numFmtId="0" fontId="15" fillId="0" borderId="0" xfId="0" applyFont="1"/>
    <xf numFmtId="0" fontId="22" fillId="2" borderId="6" xfId="0" applyFont="1" applyFill="1" applyBorder="1" applyAlignment="1">
      <alignment vertical="top" wrapText="1"/>
    </xf>
    <xf numFmtId="0" fontId="22" fillId="2" borderId="5" xfId="0" applyFont="1" applyFill="1" applyBorder="1" applyAlignment="1">
      <alignment vertical="top" wrapText="1"/>
    </xf>
    <xf numFmtId="0" fontId="2" fillId="0" borderId="1" xfId="0" applyFont="1" applyBorder="1" applyAlignment="1">
      <alignment horizontal="left" vertical="center" wrapText="1"/>
    </xf>
    <xf numFmtId="0" fontId="1" fillId="3" borderId="7" xfId="0" applyFont="1" applyFill="1" applyBorder="1" applyAlignment="1">
      <alignment horizontal="center"/>
    </xf>
    <xf numFmtId="0" fontId="1" fillId="3" borderId="4" xfId="0" applyFont="1" applyFill="1" applyBorder="1" applyAlignment="1">
      <alignment horizontal="center"/>
    </xf>
    <xf numFmtId="0" fontId="1" fillId="3" borderId="3" xfId="0" applyFont="1" applyFill="1" applyBorder="1" applyAlignment="1">
      <alignment horizontal="center"/>
    </xf>
    <xf numFmtId="0" fontId="8" fillId="3" borderId="7" xfId="0" applyFont="1" applyFill="1" applyBorder="1" applyAlignment="1">
      <alignment horizontal="center"/>
    </xf>
    <xf numFmtId="0" fontId="8" fillId="3" borderId="4" xfId="0" applyFont="1" applyFill="1" applyBorder="1" applyAlignment="1">
      <alignment horizontal="center"/>
    </xf>
    <xf numFmtId="0" fontId="8" fillId="3" borderId="3" xfId="0" applyFont="1" applyFill="1" applyBorder="1" applyAlignment="1">
      <alignment horizontal="center"/>
    </xf>
    <xf numFmtId="0" fontId="2" fillId="0" borderId="7" xfId="0" applyFont="1" applyBorder="1" applyAlignment="1">
      <alignment horizontal="center" wrapText="1"/>
    </xf>
    <xf numFmtId="0" fontId="2" fillId="0" borderId="4" xfId="0" applyFont="1" applyBorder="1" applyAlignment="1">
      <alignment horizontal="center" wrapText="1"/>
    </xf>
    <xf numFmtId="0" fontId="2" fillId="0" borderId="3" xfId="0" applyFont="1" applyBorder="1" applyAlignment="1">
      <alignment horizontal="center" wrapText="1"/>
    </xf>
    <xf numFmtId="0" fontId="1" fillId="0" borderId="14" xfId="0" applyFont="1" applyBorder="1" applyAlignment="1">
      <alignment horizontal="center" vertical="top"/>
    </xf>
    <xf numFmtId="0" fontId="1" fillId="0" borderId="10" xfId="0" applyFont="1" applyBorder="1" applyAlignment="1">
      <alignment horizontal="center" vertical="top"/>
    </xf>
    <xf numFmtId="0" fontId="1" fillId="0" borderId="12" xfId="0" applyFont="1" applyBorder="1" applyAlignment="1">
      <alignment horizontal="center" vertical="top"/>
    </xf>
    <xf numFmtId="0" fontId="1" fillId="0" borderId="11" xfId="0" applyFont="1" applyBorder="1" applyAlignment="1">
      <alignment horizontal="center" vertical="top"/>
    </xf>
    <xf numFmtId="0" fontId="1" fillId="0" borderId="0" xfId="0" applyFont="1" applyAlignment="1">
      <alignment horizontal="center" vertical="top"/>
    </xf>
    <xf numFmtId="0" fontId="1" fillId="0" borderId="15" xfId="0" applyFont="1" applyBorder="1" applyAlignment="1">
      <alignment horizontal="center" vertical="top"/>
    </xf>
    <xf numFmtId="0" fontId="1" fillId="0" borderId="16" xfId="0" applyFont="1" applyBorder="1" applyAlignment="1">
      <alignment horizontal="center" vertical="top"/>
    </xf>
    <xf numFmtId="0" fontId="1" fillId="0" borderId="8" xfId="0" applyFont="1" applyBorder="1" applyAlignment="1">
      <alignment horizontal="center" vertical="top"/>
    </xf>
    <xf numFmtId="0" fontId="1" fillId="0" borderId="9" xfId="0" applyFont="1" applyBorder="1" applyAlignment="1">
      <alignment horizontal="center" vertical="top"/>
    </xf>
    <xf numFmtId="0" fontId="1" fillId="0" borderId="14" xfId="0" applyFont="1" applyBorder="1" applyAlignment="1">
      <alignment horizontal="left" vertical="top"/>
    </xf>
    <xf numFmtId="0" fontId="1" fillId="0" borderId="10" xfId="0" applyFont="1" applyBorder="1" applyAlignment="1">
      <alignment horizontal="left" vertical="top"/>
    </xf>
    <xf numFmtId="0" fontId="1" fillId="0" borderId="12" xfId="0" applyFont="1" applyBorder="1" applyAlignment="1">
      <alignment horizontal="left" vertical="top"/>
    </xf>
    <xf numFmtId="0" fontId="1" fillId="2" borderId="16" xfId="0" applyFont="1" applyFill="1" applyBorder="1" applyAlignment="1">
      <alignment horizontal="center" vertical="top"/>
    </xf>
    <xf numFmtId="0" fontId="1" fillId="2" borderId="8" xfId="0" applyFont="1" applyFill="1" applyBorder="1" applyAlignment="1">
      <alignment horizontal="center" vertical="top"/>
    </xf>
    <xf numFmtId="0" fontId="1" fillId="2" borderId="9" xfId="0" applyFont="1" applyFill="1" applyBorder="1" applyAlignment="1">
      <alignment horizontal="center" vertical="top"/>
    </xf>
    <xf numFmtId="0" fontId="8" fillId="0" borderId="1" xfId="0" applyFont="1" applyBorder="1" applyAlignment="1">
      <alignment horizontal="right" vertical="center"/>
    </xf>
    <xf numFmtId="0" fontId="1" fillId="0" borderId="1" xfId="0" applyFont="1" applyBorder="1" applyAlignment="1">
      <alignment horizontal="left"/>
    </xf>
    <xf numFmtId="0" fontId="1" fillId="0" borderId="1" xfId="0" applyFont="1" applyBorder="1" applyAlignment="1">
      <alignment horizontal="right" vertical="center"/>
    </xf>
    <xf numFmtId="0" fontId="1" fillId="2" borderId="1" xfId="0" applyFont="1" applyFill="1" applyBorder="1" applyAlignment="1">
      <alignment horizontal="center" vertical="center" wrapText="1"/>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1" fillId="0" borderId="7" xfId="0" applyFont="1" applyBorder="1" applyAlignment="1">
      <alignment horizontal="right" vertical="center"/>
    </xf>
    <xf numFmtId="0" fontId="1" fillId="0" borderId="4" xfId="0" applyFont="1" applyBorder="1" applyAlignment="1">
      <alignment horizontal="right" vertical="center"/>
    </xf>
    <xf numFmtId="0" fontId="1" fillId="0" borderId="3" xfId="0" applyFont="1" applyBorder="1" applyAlignment="1">
      <alignment horizontal="right" vertical="center"/>
    </xf>
    <xf numFmtId="0" fontId="1" fillId="2" borderId="11" xfId="0" applyFont="1" applyFill="1" applyBorder="1" applyAlignment="1">
      <alignment horizontal="center" vertical="top"/>
    </xf>
    <xf numFmtId="0" fontId="1" fillId="2" borderId="0" xfId="0" applyFont="1" applyFill="1" applyAlignment="1">
      <alignment horizontal="center" vertical="top"/>
    </xf>
    <xf numFmtId="0" fontId="1" fillId="2" borderId="15" xfId="0" applyFont="1" applyFill="1" applyBorder="1" applyAlignment="1">
      <alignment horizontal="center" vertical="top"/>
    </xf>
    <xf numFmtId="0" fontId="22" fillId="2" borderId="2" xfId="0" applyFont="1" applyFill="1" applyBorder="1" applyAlignment="1">
      <alignment horizontal="left" vertical="top" wrapText="1"/>
    </xf>
    <xf numFmtId="0" fontId="22" fillId="2" borderId="6" xfId="0" applyFont="1" applyFill="1" applyBorder="1" applyAlignment="1">
      <alignment horizontal="left" vertical="top" wrapText="1"/>
    </xf>
    <xf numFmtId="0" fontId="1" fillId="0" borderId="7" xfId="0" applyFont="1" applyBorder="1" applyAlignment="1">
      <alignment horizontal="left"/>
    </xf>
    <xf numFmtId="0" fontId="1" fillId="0" borderId="4" xfId="0" applyFont="1" applyBorder="1" applyAlignment="1">
      <alignment horizontal="left"/>
    </xf>
    <xf numFmtId="0" fontId="1" fillId="0" borderId="3" xfId="0" applyFont="1" applyBorder="1" applyAlignment="1">
      <alignment horizontal="left"/>
    </xf>
    <xf numFmtId="0" fontId="8" fillId="0" borderId="7" xfId="0" applyFont="1" applyBorder="1" applyAlignment="1">
      <alignment horizontal="right" vertical="center"/>
    </xf>
    <xf numFmtId="0" fontId="8" fillId="0" borderId="4" xfId="0" applyFont="1" applyBorder="1" applyAlignment="1">
      <alignment horizontal="right" vertical="center"/>
    </xf>
    <xf numFmtId="0" fontId="8" fillId="0" borderId="3" xfId="0" applyFont="1" applyBorder="1" applyAlignment="1">
      <alignment horizontal="right" vertical="center"/>
    </xf>
    <xf numFmtId="0" fontId="1" fillId="2" borderId="1" xfId="0" applyFont="1" applyFill="1" applyBorder="1" applyAlignment="1">
      <alignment horizontal="center" vertical="top"/>
    </xf>
    <xf numFmtId="0" fontId="1" fillId="0" borderId="2" xfId="0" applyFont="1" applyBorder="1" applyAlignment="1">
      <alignment horizontal="left"/>
    </xf>
    <xf numFmtId="0" fontId="6" fillId="0" borderId="14" xfId="0" applyFont="1" applyBorder="1" applyAlignment="1">
      <alignment horizontal="center" vertical="top" wrapText="1"/>
    </xf>
    <xf numFmtId="0" fontId="6" fillId="0" borderId="10" xfId="0" applyFont="1" applyBorder="1" applyAlignment="1">
      <alignment horizontal="center" vertical="top" wrapText="1"/>
    </xf>
    <xf numFmtId="0" fontId="6" fillId="0" borderId="12" xfId="0" applyFont="1" applyBorder="1" applyAlignment="1">
      <alignment horizontal="center" vertical="top" wrapText="1"/>
    </xf>
    <xf numFmtId="0" fontId="6" fillId="0" borderId="11" xfId="0" applyFont="1" applyBorder="1" applyAlignment="1">
      <alignment horizontal="center" vertical="top" wrapText="1"/>
    </xf>
    <xf numFmtId="0" fontId="6" fillId="0" borderId="0" xfId="0" applyFont="1" applyAlignment="1">
      <alignment horizontal="center" vertical="top" wrapText="1"/>
    </xf>
    <xf numFmtId="0" fontId="6" fillId="0" borderId="15" xfId="0" applyFont="1" applyBorder="1" applyAlignment="1">
      <alignment horizontal="center" vertical="top" wrapText="1"/>
    </xf>
    <xf numFmtId="0" fontId="6" fillId="0" borderId="16" xfId="0" applyFont="1" applyBorder="1" applyAlignment="1">
      <alignment horizontal="center" vertical="top" wrapText="1"/>
    </xf>
    <xf numFmtId="0" fontId="6" fillId="0" borderId="8" xfId="0" applyFont="1" applyBorder="1" applyAlignment="1">
      <alignment horizontal="center" vertical="top" wrapText="1"/>
    </xf>
    <xf numFmtId="0" fontId="6" fillId="0" borderId="9" xfId="0" applyFont="1" applyBorder="1" applyAlignment="1">
      <alignment horizontal="center" vertical="top" wrapText="1"/>
    </xf>
    <xf numFmtId="0" fontId="6" fillId="2" borderId="1" xfId="0" applyFont="1" applyFill="1" applyBorder="1" applyAlignment="1">
      <alignment horizontal="center" vertical="center" wrapText="1"/>
    </xf>
    <xf numFmtId="0" fontId="1" fillId="2" borderId="1" xfId="0" applyFont="1" applyFill="1" applyBorder="1" applyAlignment="1">
      <alignment horizontal="center"/>
    </xf>
    <xf numFmtId="0" fontId="1" fillId="0" borderId="7" xfId="0" applyFont="1" applyBorder="1" applyAlignment="1">
      <alignment horizontal="center" vertical="top"/>
    </xf>
    <xf numFmtId="0" fontId="1" fillId="0" borderId="3" xfId="0" applyFont="1" applyBorder="1" applyAlignment="1">
      <alignment horizontal="center" vertical="top"/>
    </xf>
    <xf numFmtId="0" fontId="1" fillId="2" borderId="2" xfId="0" applyFont="1" applyFill="1" applyBorder="1" applyAlignment="1">
      <alignment horizontal="center" vertical="top"/>
    </xf>
    <xf numFmtId="0" fontId="1" fillId="2" borderId="6" xfId="0" applyFont="1" applyFill="1" applyBorder="1" applyAlignment="1">
      <alignment horizontal="center" vertical="top"/>
    </xf>
    <xf numFmtId="0" fontId="23" fillId="0" borderId="14" xfId="0" applyFont="1" applyBorder="1" applyAlignment="1">
      <alignment horizontal="center" vertical="top"/>
    </xf>
    <xf numFmtId="0" fontId="23" fillId="0" borderId="10" xfId="0" applyFont="1" applyBorder="1" applyAlignment="1">
      <alignment horizontal="center" vertical="top"/>
    </xf>
    <xf numFmtId="0" fontId="23" fillId="0" borderId="12" xfId="0" applyFont="1" applyBorder="1" applyAlignment="1">
      <alignment horizontal="center" vertical="top"/>
    </xf>
    <xf numFmtId="0" fontId="23" fillId="0" borderId="11" xfId="0" applyFont="1" applyBorder="1" applyAlignment="1">
      <alignment horizontal="center" vertical="top"/>
    </xf>
    <xf numFmtId="0" fontId="23" fillId="0" borderId="0" xfId="0" applyFont="1" applyAlignment="1">
      <alignment horizontal="center" vertical="top"/>
    </xf>
    <xf numFmtId="0" fontId="23" fillId="0" borderId="15" xfId="0" applyFont="1" applyBorder="1" applyAlignment="1">
      <alignment horizontal="center" vertical="top"/>
    </xf>
    <xf numFmtId="0" fontId="23" fillId="0" borderId="16" xfId="0" applyFont="1" applyBorder="1" applyAlignment="1">
      <alignment horizontal="center" vertical="top"/>
    </xf>
    <xf numFmtId="0" fontId="23" fillId="0" borderId="8" xfId="0" applyFont="1" applyBorder="1" applyAlignment="1">
      <alignment horizontal="center" vertical="top"/>
    </xf>
    <xf numFmtId="0" fontId="23" fillId="0" borderId="9" xfId="0" applyFont="1" applyBorder="1" applyAlignment="1">
      <alignment horizontal="center" vertical="top"/>
    </xf>
    <xf numFmtId="0" fontId="1"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2" fillId="0" borderId="1" xfId="0" applyFont="1" applyBorder="1" applyAlignment="1">
      <alignment horizontal="left" vertical="top" wrapText="1"/>
    </xf>
    <xf numFmtId="0" fontId="2" fillId="0" borderId="1" xfId="0" applyFont="1" applyBorder="1" applyAlignment="1">
      <alignment horizontal="center"/>
    </xf>
    <xf numFmtId="2" fontId="1" fillId="0" borderId="1" xfId="0" applyNumberFormat="1" applyFont="1" applyBorder="1" applyAlignment="1">
      <alignment horizontal="center"/>
    </xf>
    <xf numFmtId="0" fontId="1" fillId="0" borderId="1" xfId="0" applyFont="1" applyBorder="1" applyAlignment="1">
      <alignment horizontal="center"/>
    </xf>
    <xf numFmtId="0" fontId="15" fillId="0" borderId="7" xfId="0" applyFont="1" applyBorder="1" applyAlignment="1">
      <alignment horizontal="right"/>
    </xf>
    <xf numFmtId="0" fontId="15" fillId="0" borderId="4" xfId="0" applyFont="1" applyBorder="1" applyAlignment="1">
      <alignment horizontal="right"/>
    </xf>
    <xf numFmtId="0" fontId="15" fillId="0" borderId="3" xfId="0" applyFont="1" applyBorder="1" applyAlignment="1">
      <alignment horizontal="right"/>
    </xf>
    <xf numFmtId="0" fontId="2" fillId="3" borderId="8" xfId="0" applyFont="1" applyFill="1" applyBorder="1" applyAlignment="1">
      <alignment horizontal="center"/>
    </xf>
    <xf numFmtId="0" fontId="2" fillId="3" borderId="9" xfId="0" applyFont="1" applyFill="1" applyBorder="1" applyAlignment="1">
      <alignment horizontal="center"/>
    </xf>
    <xf numFmtId="0" fontId="5" fillId="0" borderId="0" xfId="0" applyFont="1" applyAlignment="1">
      <alignment horizontal="center" wrapText="1"/>
    </xf>
    <xf numFmtId="0" fontId="2" fillId="0" borderId="0" xfId="0" applyFont="1" applyAlignment="1">
      <alignment horizontal="center" vertical="center" wrapText="1"/>
    </xf>
    <xf numFmtId="0" fontId="8" fillId="0" borderId="0" xfId="0" applyFont="1" applyAlignment="1">
      <alignment horizontal="left" vertical="center" wrapText="1"/>
    </xf>
    <xf numFmtId="0" fontId="3" fillId="3" borderId="1" xfId="0" applyFont="1" applyFill="1" applyBorder="1" applyAlignment="1">
      <alignment horizontal="center" vertical="center"/>
    </xf>
    <xf numFmtId="49" fontId="3" fillId="0" borderId="7" xfId="0" applyNumberFormat="1" applyFont="1" applyBorder="1" applyAlignment="1">
      <alignment horizontal="center" vertical="center"/>
    </xf>
    <xf numFmtId="49" fontId="3" fillId="0" borderId="4" xfId="0" applyNumberFormat="1" applyFont="1" applyBorder="1" applyAlignment="1">
      <alignment horizontal="center" vertical="center"/>
    </xf>
    <xf numFmtId="49" fontId="3" fillId="0" borderId="3" xfId="0" applyNumberFormat="1" applyFont="1" applyBorder="1" applyAlignment="1">
      <alignment horizontal="center" vertical="center"/>
    </xf>
    <xf numFmtId="0" fontId="9" fillId="0" borderId="7" xfId="0" applyFont="1" applyBorder="1" applyAlignment="1">
      <alignment horizontal="center"/>
    </xf>
    <xf numFmtId="0" fontId="9" fillId="0" borderId="4" xfId="0" applyFont="1" applyBorder="1" applyAlignment="1">
      <alignment horizontal="center"/>
    </xf>
    <xf numFmtId="0" fontId="9" fillId="0" borderId="3" xfId="0" applyFont="1" applyBorder="1" applyAlignment="1">
      <alignment horizontal="center"/>
    </xf>
    <xf numFmtId="0" fontId="1" fillId="3" borderId="7"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7" fillId="0" borderId="2" xfId="0" applyFont="1" applyBorder="1" applyAlignment="1">
      <alignment horizontal="center" vertical="center" textRotation="90"/>
    </xf>
    <xf numFmtId="0" fontId="17" fillId="0" borderId="5" xfId="0" applyFont="1" applyBorder="1" applyAlignment="1">
      <alignment horizontal="center" vertical="center" textRotation="90"/>
    </xf>
    <xf numFmtId="0" fontId="17" fillId="0" borderId="6" xfId="0" applyFont="1" applyBorder="1" applyAlignment="1">
      <alignment horizontal="center" vertical="center" textRotation="90"/>
    </xf>
    <xf numFmtId="0" fontId="2" fillId="0" borderId="7" xfId="0" applyFont="1" applyBorder="1" applyAlignment="1">
      <alignment horizontal="right"/>
    </xf>
    <xf numFmtId="0" fontId="2" fillId="0" borderId="4" xfId="0" applyFont="1" applyBorder="1" applyAlignment="1">
      <alignment horizontal="right"/>
    </xf>
    <xf numFmtId="0" fontId="2" fillId="0" borderId="3" xfId="0" applyFont="1" applyBorder="1" applyAlignment="1">
      <alignment horizontal="right"/>
    </xf>
    <xf numFmtId="0" fontId="15" fillId="0" borderId="7" xfId="0" applyFont="1" applyBorder="1" applyAlignment="1">
      <alignment horizontal="left" vertical="center" wrapText="1"/>
    </xf>
    <xf numFmtId="0" fontId="15" fillId="0" borderId="4" xfId="0" applyFont="1" applyBorder="1" applyAlignment="1">
      <alignment horizontal="left" vertical="center" wrapText="1"/>
    </xf>
    <xf numFmtId="0" fontId="15" fillId="0" borderId="3" xfId="0" applyFont="1" applyBorder="1" applyAlignment="1">
      <alignment horizontal="left" vertical="center" wrapText="1"/>
    </xf>
    <xf numFmtId="0" fontId="7" fillId="0" borderId="7" xfId="0" applyFont="1" applyBorder="1" applyAlignment="1">
      <alignment horizontal="left" vertical="center" wrapText="1"/>
    </xf>
    <xf numFmtId="0" fontId="7" fillId="0" borderId="4" xfId="0" applyFont="1" applyBorder="1" applyAlignment="1">
      <alignment horizontal="left" vertical="center" wrapText="1"/>
    </xf>
    <xf numFmtId="0" fontId="7" fillId="0" borderId="3" xfId="0" applyFont="1" applyBorder="1" applyAlignment="1">
      <alignment horizontal="left" vertical="center" wrapText="1"/>
    </xf>
    <xf numFmtId="0" fontId="15" fillId="0" borderId="7"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3" xfId="0" applyFont="1" applyBorder="1" applyAlignment="1">
      <alignment horizontal="center" vertical="center" wrapText="1"/>
    </xf>
    <xf numFmtId="164" fontId="1" fillId="6" borderId="2" xfId="0" applyNumberFormat="1" applyFont="1" applyFill="1" applyBorder="1" applyAlignment="1">
      <alignment horizontal="center" vertical="center" wrapText="1"/>
    </xf>
    <xf numFmtId="164" fontId="1" fillId="6" borderId="5" xfId="0" applyNumberFormat="1" applyFont="1" applyFill="1" applyBorder="1" applyAlignment="1">
      <alignment horizontal="center" vertical="center" wrapText="1"/>
    </xf>
    <xf numFmtId="164" fontId="1" fillId="6" borderId="6" xfId="0" applyNumberFormat="1" applyFont="1" applyFill="1" applyBorder="1" applyAlignment="1">
      <alignment horizontal="center" vertical="center" wrapText="1"/>
    </xf>
    <xf numFmtId="164" fontId="2" fillId="0" borderId="7" xfId="0" applyNumberFormat="1" applyFont="1" applyBorder="1" applyAlignment="1">
      <alignment horizontal="center" wrapText="1"/>
    </xf>
    <xf numFmtId="164" fontId="2" fillId="0" borderId="4" xfId="0" applyNumberFormat="1" applyFont="1" applyBorder="1" applyAlignment="1">
      <alignment horizontal="center" wrapText="1"/>
    </xf>
    <xf numFmtId="164" fontId="2" fillId="0" borderId="3" xfId="0" applyNumberFormat="1" applyFont="1" applyBorder="1" applyAlignment="1">
      <alignment horizontal="center" wrapText="1"/>
    </xf>
    <xf numFmtId="0" fontId="6" fillId="2" borderId="1" xfId="0" applyFont="1" applyFill="1" applyBorder="1" applyAlignment="1">
      <alignment vertical="center" wrapText="1"/>
    </xf>
    <xf numFmtId="0" fontId="7" fillId="4" borderId="1" xfId="0" applyFont="1" applyFill="1" applyBorder="1" applyAlignment="1">
      <alignment wrapText="1"/>
    </xf>
    <xf numFmtId="164" fontId="7" fillId="4" borderId="1" xfId="0" applyNumberFormat="1" applyFont="1" applyFill="1" applyBorder="1"/>
    <xf numFmtId="0" fontId="6" fillId="2" borderId="1" xfId="0" applyFont="1" applyFill="1" applyBorder="1" applyAlignment="1">
      <alignment horizontal="left" vertical="top" wrapText="1"/>
    </xf>
    <xf numFmtId="0" fontId="7" fillId="4" borderId="1" xfId="0" applyFont="1" applyFill="1" applyBorder="1" applyAlignment="1">
      <alignment horizontal="center" vertical="center"/>
    </xf>
    <xf numFmtId="0" fontId="7" fillId="4" borderId="1" xfId="0" applyFont="1" applyFill="1" applyBorder="1" applyAlignment="1">
      <alignment vertical="center" wrapText="1"/>
    </xf>
    <xf numFmtId="164" fontId="7" fillId="4" borderId="1" xfId="0" applyNumberFormat="1" applyFont="1" applyFill="1" applyBorder="1" applyAlignment="1">
      <alignment vertical="center"/>
    </xf>
    <xf numFmtId="2" fontId="7" fillId="2" borderId="1" xfId="0" applyNumberFormat="1" applyFont="1" applyFill="1" applyBorder="1" applyAlignment="1">
      <alignment horizontal="right" vertical="center"/>
    </xf>
    <xf numFmtId="0" fontId="6" fillId="2" borderId="2" xfId="0" applyFont="1" applyFill="1" applyBorder="1" applyAlignment="1">
      <alignment horizontal="left" vertical="top" wrapText="1"/>
    </xf>
    <xf numFmtId="0" fontId="6" fillId="2" borderId="5" xfId="0" applyFont="1" applyFill="1" applyBorder="1" applyAlignment="1">
      <alignment horizontal="left" vertical="top" wrapText="1"/>
    </xf>
    <xf numFmtId="0" fontId="6" fillId="2" borderId="6" xfId="0" applyFont="1" applyFill="1" applyBorder="1" applyAlignment="1">
      <alignment horizontal="left" vertical="top" wrapText="1"/>
    </xf>
    <xf numFmtId="0" fontId="6" fillId="2" borderId="1" xfId="0" applyFont="1" applyFill="1" applyBorder="1" applyAlignment="1">
      <alignment vertical="top" wrapText="1"/>
    </xf>
    <xf numFmtId="0" fontId="6" fillId="2" borderId="6" xfId="0" applyFont="1" applyFill="1" applyBorder="1" applyAlignment="1">
      <alignment vertical="top" wrapText="1"/>
    </xf>
    <xf numFmtId="0" fontId="6" fillId="2" borderId="2" xfId="0" applyFont="1" applyFill="1" applyBorder="1" applyAlignment="1">
      <alignment vertical="top" wrapText="1"/>
    </xf>
  </cellXfs>
  <cellStyles count="1">
    <cellStyle name="Normale" xfId="0" builtinId="0"/>
  </cellStyles>
  <dxfs count="0"/>
  <tableStyles count="0" defaultTableStyle="TableStyleMedium2" defaultPivotStyle="PivotStyleLight16"/>
  <colors>
    <mruColors>
      <color rgb="FF663300"/>
      <color rgb="FFFF9900"/>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1" Type="http://schemas.openxmlformats.org/officeDocument/2006/relationships/image" Target="../media/image1.png"/></Relationships>
</file>

<file path=xl/drawings/_rels/drawing4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5.xml.rels><?xml version="1.0" encoding="UTF-8" standalone="yes"?>
<Relationships xmlns="http://schemas.openxmlformats.org/package/2006/relationships"><Relationship Id="rId1" Type="http://schemas.openxmlformats.org/officeDocument/2006/relationships/image" Target="../media/image1.png"/></Relationships>
</file>

<file path=xl/drawings/_rels/drawing46.xml.rels><?xml version="1.0" encoding="UTF-8" standalone="yes"?>
<Relationships xmlns="http://schemas.openxmlformats.org/package/2006/relationships"><Relationship Id="rId1" Type="http://schemas.openxmlformats.org/officeDocument/2006/relationships/image" Target="../media/image1.png"/></Relationships>
</file>

<file path=xl/drawings/_rels/drawing47.xml.rels><?xml version="1.0" encoding="UTF-8" standalone="yes"?>
<Relationships xmlns="http://schemas.openxmlformats.org/package/2006/relationships"><Relationship Id="rId1" Type="http://schemas.openxmlformats.org/officeDocument/2006/relationships/image" Target="../media/image1.png"/></Relationships>
</file>

<file path=xl/drawings/_rels/drawing48.xml.rels><?xml version="1.0" encoding="UTF-8" standalone="yes"?>
<Relationships xmlns="http://schemas.openxmlformats.org/package/2006/relationships"><Relationship Id="rId1" Type="http://schemas.openxmlformats.org/officeDocument/2006/relationships/image" Target="../media/image1.png"/></Relationships>
</file>

<file path=xl/drawings/_rels/drawing49.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50.xml.rels><?xml version="1.0" encoding="UTF-8" standalone="yes"?>
<Relationships xmlns="http://schemas.openxmlformats.org/package/2006/relationships"><Relationship Id="rId1" Type="http://schemas.openxmlformats.org/officeDocument/2006/relationships/image" Target="../media/image1.png"/></Relationships>
</file>

<file path=xl/drawings/_rels/drawing51.xml.rels><?xml version="1.0" encoding="UTF-8" standalone="yes"?>
<Relationships xmlns="http://schemas.openxmlformats.org/package/2006/relationships"><Relationship Id="rId1" Type="http://schemas.openxmlformats.org/officeDocument/2006/relationships/image" Target="../media/image1.png"/></Relationships>
</file>

<file path=xl/drawings/_rels/drawing52.xml.rels><?xml version="1.0" encoding="UTF-8" standalone="yes"?>
<Relationships xmlns="http://schemas.openxmlformats.org/package/2006/relationships"><Relationship Id="rId1" Type="http://schemas.openxmlformats.org/officeDocument/2006/relationships/image" Target="../media/image1.png"/></Relationships>
</file>

<file path=xl/drawings/_rels/drawing53.xml.rels><?xml version="1.0" encoding="UTF-8" standalone="yes"?>
<Relationships xmlns="http://schemas.openxmlformats.org/package/2006/relationships"><Relationship Id="rId1" Type="http://schemas.openxmlformats.org/officeDocument/2006/relationships/image" Target="../media/image2.png"/></Relationships>
</file>

<file path=xl/drawings/_rels/drawing54.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0D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200C4E69-B1FA-4545-A63C-C12542750C2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1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16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6C1B44E6-89A0-42F7-9971-440F5C4DC9B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F5EBFC32-7385-47CC-90D8-18572DE85DD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5A4D2859-67C5-4807-9290-50BC282DA52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74E69F22-7395-4C36-BD15-9A0CB32C10C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9918BC95-2C0C-4965-B71B-421289796C4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BF9E0969-991B-4D1E-A57E-4E467866485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60E118C8-2E41-4BAC-8010-F47DD6AA2BA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86A734A3-871B-4DA0-B646-F6BE236D324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451D8B29-B3A1-497E-BF7C-A0BA43D4B7A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B5E01979-7AF7-4EFE-8A70-6B723421BE9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11CE2544-9D78-4A44-8A3F-D3FAB821045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0E783B76-BB19-4124-8D4E-34863561623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1CF7F542-8C36-425E-B12A-374BDF19F38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7A5AE295-D18B-4D7B-82E4-EEAF4C12020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92F51567-C524-4AFB-86FF-9623367E8AD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829EE467-0BC1-4572-B430-A4FE5274728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B1454B52-95A6-491E-A64B-0ABB9087155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0CFF5558-0CFB-4682-9422-FAAF59A96DC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8C53427A-179D-4F90-A109-90A36485D22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ABA60B1F-C199-4017-9879-B058D3B1676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1707FCBE-33BB-4DF0-9739-05060513BA1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EC5A9BA6-E980-4DD0-A460-EE51F8B6C2C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95006AA0-25FE-416A-B843-2C1AFC6E853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228FE0EC-C0EA-4172-BB07-F1B61B1C8A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8" name="Immagine 27" descr="logo">
          <a:extLst>
            <a:ext uri="{FF2B5EF4-FFF2-40B4-BE49-F238E27FC236}">
              <a16:creationId xmlns:a16="http://schemas.microsoft.com/office/drawing/2014/main" id="{A07B5AB4-FE50-4883-887E-002B4FE530C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9" name="Immagine 28" descr="logo">
          <a:extLst>
            <a:ext uri="{FF2B5EF4-FFF2-40B4-BE49-F238E27FC236}">
              <a16:creationId xmlns:a16="http://schemas.microsoft.com/office/drawing/2014/main" id="{6C4A981D-35F6-488E-9D32-A7C0FC363FF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0" name="Immagine 29" descr="logo">
          <a:extLst>
            <a:ext uri="{FF2B5EF4-FFF2-40B4-BE49-F238E27FC236}">
              <a16:creationId xmlns:a16="http://schemas.microsoft.com/office/drawing/2014/main" id="{9E632BAB-CB67-4333-85C6-F4A02898971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1" name="Immagine 30" descr="logo">
          <a:extLst>
            <a:ext uri="{FF2B5EF4-FFF2-40B4-BE49-F238E27FC236}">
              <a16:creationId xmlns:a16="http://schemas.microsoft.com/office/drawing/2014/main" id="{566F1975-2667-4186-9B98-98EE9F69F77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2" name="Immagine 31" descr="logo">
          <a:extLst>
            <a:ext uri="{FF2B5EF4-FFF2-40B4-BE49-F238E27FC236}">
              <a16:creationId xmlns:a16="http://schemas.microsoft.com/office/drawing/2014/main" id="{76C515D6-5E65-4BB4-95BB-3A9ED121ABE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3" name="Immagine 32" descr="logo">
          <a:extLst>
            <a:ext uri="{FF2B5EF4-FFF2-40B4-BE49-F238E27FC236}">
              <a16:creationId xmlns:a16="http://schemas.microsoft.com/office/drawing/2014/main" id="{E75EEAD4-94E7-4CA9-92AE-A3969EBF851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4" name="Immagine 33" descr="logo">
          <a:extLst>
            <a:ext uri="{FF2B5EF4-FFF2-40B4-BE49-F238E27FC236}">
              <a16:creationId xmlns:a16="http://schemas.microsoft.com/office/drawing/2014/main" id="{CE0E417F-0603-4DCF-9416-3DF3EEBB956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5" name="Immagine 34" descr="logo">
          <a:extLst>
            <a:ext uri="{FF2B5EF4-FFF2-40B4-BE49-F238E27FC236}">
              <a16:creationId xmlns:a16="http://schemas.microsoft.com/office/drawing/2014/main" id="{A22D5387-F185-48E6-ADA2-EA2391C0423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6" name="Immagine 35" descr="logo">
          <a:extLst>
            <a:ext uri="{FF2B5EF4-FFF2-40B4-BE49-F238E27FC236}">
              <a16:creationId xmlns:a16="http://schemas.microsoft.com/office/drawing/2014/main" id="{49594AF3-5F90-496D-9365-76240551B30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7" name="Immagine 36" descr="logo">
          <a:extLst>
            <a:ext uri="{FF2B5EF4-FFF2-40B4-BE49-F238E27FC236}">
              <a16:creationId xmlns:a16="http://schemas.microsoft.com/office/drawing/2014/main" id="{9E82E82D-43B1-439A-9AF3-8A56105BD12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8" name="Immagine 37" descr="logo">
          <a:extLst>
            <a:ext uri="{FF2B5EF4-FFF2-40B4-BE49-F238E27FC236}">
              <a16:creationId xmlns:a16="http://schemas.microsoft.com/office/drawing/2014/main" id="{BD1714DD-2608-4969-8DE3-4D3B0B33203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9" name="Immagine 38" descr="logo">
          <a:extLst>
            <a:ext uri="{FF2B5EF4-FFF2-40B4-BE49-F238E27FC236}">
              <a16:creationId xmlns:a16="http://schemas.microsoft.com/office/drawing/2014/main" id="{CF3F7161-C97E-4664-B843-42826CFA867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0" name="Immagine 39" descr="logo">
          <a:extLst>
            <a:ext uri="{FF2B5EF4-FFF2-40B4-BE49-F238E27FC236}">
              <a16:creationId xmlns:a16="http://schemas.microsoft.com/office/drawing/2014/main" id="{C8B14BF8-74A0-4F4B-920A-D2BD4847976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1" name="Immagine 40" descr="logo">
          <a:extLst>
            <a:ext uri="{FF2B5EF4-FFF2-40B4-BE49-F238E27FC236}">
              <a16:creationId xmlns:a16="http://schemas.microsoft.com/office/drawing/2014/main" id="{1763EE44-0375-4D62-B7BB-E722A9A17B9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2" name="Immagine 41" descr="logo">
          <a:extLst>
            <a:ext uri="{FF2B5EF4-FFF2-40B4-BE49-F238E27FC236}">
              <a16:creationId xmlns:a16="http://schemas.microsoft.com/office/drawing/2014/main" id="{58D32951-78E0-40CD-9FDD-1E761EA2FDE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3" name="Immagine 42" descr="logo">
          <a:extLst>
            <a:ext uri="{FF2B5EF4-FFF2-40B4-BE49-F238E27FC236}">
              <a16:creationId xmlns:a16="http://schemas.microsoft.com/office/drawing/2014/main" id="{80F2C7B4-5A45-4E47-8C18-78917F66F8E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4" name="Immagine 43" descr="logo">
          <a:extLst>
            <a:ext uri="{FF2B5EF4-FFF2-40B4-BE49-F238E27FC236}">
              <a16:creationId xmlns:a16="http://schemas.microsoft.com/office/drawing/2014/main" id="{48D228D6-4EC1-4C22-A689-EF68B829843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5" name="Immagine 44" descr="logo">
          <a:extLst>
            <a:ext uri="{FF2B5EF4-FFF2-40B4-BE49-F238E27FC236}">
              <a16:creationId xmlns:a16="http://schemas.microsoft.com/office/drawing/2014/main" id="{E43E7195-F9E6-4CF4-A552-28937D7D0DA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6" name="Immagine 45" descr="logo">
          <a:extLst>
            <a:ext uri="{FF2B5EF4-FFF2-40B4-BE49-F238E27FC236}">
              <a16:creationId xmlns:a16="http://schemas.microsoft.com/office/drawing/2014/main" id="{09D3E606-AB4E-4E8B-9017-4EC2534436B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7" name="Immagine 46" descr="logo">
          <a:extLst>
            <a:ext uri="{FF2B5EF4-FFF2-40B4-BE49-F238E27FC236}">
              <a16:creationId xmlns:a16="http://schemas.microsoft.com/office/drawing/2014/main" id="{9DBACB1C-38EA-44E9-90B1-B29D9B7115D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8" name="Immagine 47" descr="logo">
          <a:extLst>
            <a:ext uri="{FF2B5EF4-FFF2-40B4-BE49-F238E27FC236}">
              <a16:creationId xmlns:a16="http://schemas.microsoft.com/office/drawing/2014/main" id="{E05580E2-5CEE-4B1A-AEBE-ABE46139A45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9" name="Immagine 48" descr="logo">
          <a:extLst>
            <a:ext uri="{FF2B5EF4-FFF2-40B4-BE49-F238E27FC236}">
              <a16:creationId xmlns:a16="http://schemas.microsoft.com/office/drawing/2014/main" id="{4CE2AD6B-B255-42AC-9D51-8795991B3CB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0" name="Immagine 49" descr="logo">
          <a:extLst>
            <a:ext uri="{FF2B5EF4-FFF2-40B4-BE49-F238E27FC236}">
              <a16:creationId xmlns:a16="http://schemas.microsoft.com/office/drawing/2014/main" id="{DF75AD6B-AB4C-4003-B097-FBC1D672415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1" name="Immagine 50" descr="logo">
          <a:extLst>
            <a:ext uri="{FF2B5EF4-FFF2-40B4-BE49-F238E27FC236}">
              <a16:creationId xmlns:a16="http://schemas.microsoft.com/office/drawing/2014/main" id="{02650459-B043-47E6-A080-75CECCF1D5B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2" name="Immagine 51" descr="logo">
          <a:extLst>
            <a:ext uri="{FF2B5EF4-FFF2-40B4-BE49-F238E27FC236}">
              <a16:creationId xmlns:a16="http://schemas.microsoft.com/office/drawing/2014/main" id="{1DAE6E87-89FC-4BBB-AEBA-E91A6AF40AE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3" name="Immagine 52" descr="logo">
          <a:extLst>
            <a:ext uri="{FF2B5EF4-FFF2-40B4-BE49-F238E27FC236}">
              <a16:creationId xmlns:a16="http://schemas.microsoft.com/office/drawing/2014/main" id="{AAE2C101-1F09-4A78-90CF-E615330CFEF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4" name="Immagine 53" descr="logo">
          <a:extLst>
            <a:ext uri="{FF2B5EF4-FFF2-40B4-BE49-F238E27FC236}">
              <a16:creationId xmlns:a16="http://schemas.microsoft.com/office/drawing/2014/main" id="{994F24E9-F632-4A38-8AE0-34558FC375E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5" name="Immagine 54" descr="logo">
          <a:extLst>
            <a:ext uri="{FF2B5EF4-FFF2-40B4-BE49-F238E27FC236}">
              <a16:creationId xmlns:a16="http://schemas.microsoft.com/office/drawing/2014/main" id="{05EB373E-9AB3-44CB-A4C7-7CFF9777C54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6" name="Immagine 55" descr="logo">
          <a:extLst>
            <a:ext uri="{FF2B5EF4-FFF2-40B4-BE49-F238E27FC236}">
              <a16:creationId xmlns:a16="http://schemas.microsoft.com/office/drawing/2014/main" id="{7846C6ED-372B-4529-A24F-FE146C8C7C4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7" name="Immagine 56" descr="logo">
          <a:extLst>
            <a:ext uri="{FF2B5EF4-FFF2-40B4-BE49-F238E27FC236}">
              <a16:creationId xmlns:a16="http://schemas.microsoft.com/office/drawing/2014/main" id="{89FB4A0B-F772-4D44-BD07-CED7F040007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8" name="Immagine 57" descr="logo">
          <a:extLst>
            <a:ext uri="{FF2B5EF4-FFF2-40B4-BE49-F238E27FC236}">
              <a16:creationId xmlns:a16="http://schemas.microsoft.com/office/drawing/2014/main" id="{45AC2FF3-EE64-4087-A4E8-A533E59FF89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9" name="Immagine 58" descr="logo">
          <a:extLst>
            <a:ext uri="{FF2B5EF4-FFF2-40B4-BE49-F238E27FC236}">
              <a16:creationId xmlns:a16="http://schemas.microsoft.com/office/drawing/2014/main" id="{D801C877-19B8-4742-95BE-FF13D37C2EE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0" name="Immagine 59" descr="logo">
          <a:extLst>
            <a:ext uri="{FF2B5EF4-FFF2-40B4-BE49-F238E27FC236}">
              <a16:creationId xmlns:a16="http://schemas.microsoft.com/office/drawing/2014/main" id="{4879694D-A397-40AF-B0EA-01B86BB764F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1" name="Immagine 60" descr="logo">
          <a:extLst>
            <a:ext uri="{FF2B5EF4-FFF2-40B4-BE49-F238E27FC236}">
              <a16:creationId xmlns:a16="http://schemas.microsoft.com/office/drawing/2014/main" id="{3D3B65BB-4A43-439C-9F11-1E4181F0F12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2" name="Immagine 61" descr="logo">
          <a:extLst>
            <a:ext uri="{FF2B5EF4-FFF2-40B4-BE49-F238E27FC236}">
              <a16:creationId xmlns:a16="http://schemas.microsoft.com/office/drawing/2014/main" id="{33A90EF3-CF40-47CC-93A0-E96956AE72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3" name="Immagine 62" descr="logo">
          <a:extLst>
            <a:ext uri="{FF2B5EF4-FFF2-40B4-BE49-F238E27FC236}">
              <a16:creationId xmlns:a16="http://schemas.microsoft.com/office/drawing/2014/main" id="{F2B85955-0DEC-49F4-A537-861BE3AC501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4" name="Immagine 63" descr="logo">
          <a:extLst>
            <a:ext uri="{FF2B5EF4-FFF2-40B4-BE49-F238E27FC236}">
              <a16:creationId xmlns:a16="http://schemas.microsoft.com/office/drawing/2014/main" id="{CDD3D836-D513-48CB-81EE-026A86BB4EC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5" name="Immagine 64" descr="logo">
          <a:extLst>
            <a:ext uri="{FF2B5EF4-FFF2-40B4-BE49-F238E27FC236}">
              <a16:creationId xmlns:a16="http://schemas.microsoft.com/office/drawing/2014/main" id="{16EAF3D4-82BD-4948-A466-3B7D296A61F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6" name="Immagine 65" descr="logo">
          <a:extLst>
            <a:ext uri="{FF2B5EF4-FFF2-40B4-BE49-F238E27FC236}">
              <a16:creationId xmlns:a16="http://schemas.microsoft.com/office/drawing/2014/main" id="{23FEA41F-798A-4CC8-90A1-01BE759CABE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7" name="Immagine 66" descr="logo">
          <a:extLst>
            <a:ext uri="{FF2B5EF4-FFF2-40B4-BE49-F238E27FC236}">
              <a16:creationId xmlns:a16="http://schemas.microsoft.com/office/drawing/2014/main" id="{4725C3C6-3FC3-4A4C-9E95-3510192408E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8" name="Immagine 67" descr="logo">
          <a:extLst>
            <a:ext uri="{FF2B5EF4-FFF2-40B4-BE49-F238E27FC236}">
              <a16:creationId xmlns:a16="http://schemas.microsoft.com/office/drawing/2014/main" id="{2C1C886D-9271-4C6A-AD8C-F1F3B055CDB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9" name="Immagine 68" descr="logo">
          <a:extLst>
            <a:ext uri="{FF2B5EF4-FFF2-40B4-BE49-F238E27FC236}">
              <a16:creationId xmlns:a16="http://schemas.microsoft.com/office/drawing/2014/main" id="{6B074D4B-F080-47F9-AF00-A9D271390E4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0" name="Immagine 69" descr="logo">
          <a:extLst>
            <a:ext uri="{FF2B5EF4-FFF2-40B4-BE49-F238E27FC236}">
              <a16:creationId xmlns:a16="http://schemas.microsoft.com/office/drawing/2014/main" id="{E643060C-EC17-4744-9CF3-DDFD24F32A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1" name="Immagine 70" descr="logo">
          <a:extLst>
            <a:ext uri="{FF2B5EF4-FFF2-40B4-BE49-F238E27FC236}">
              <a16:creationId xmlns:a16="http://schemas.microsoft.com/office/drawing/2014/main" id="{9CEF4E44-FBF3-4610-B34C-FC106D24DA7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2" name="Immagine 71" descr="logo">
          <a:extLst>
            <a:ext uri="{FF2B5EF4-FFF2-40B4-BE49-F238E27FC236}">
              <a16:creationId xmlns:a16="http://schemas.microsoft.com/office/drawing/2014/main" id="{74D55F9E-85C2-4FE3-A7B6-9BECC7E858F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3" name="Immagine 72" descr="logo">
          <a:extLst>
            <a:ext uri="{FF2B5EF4-FFF2-40B4-BE49-F238E27FC236}">
              <a16:creationId xmlns:a16="http://schemas.microsoft.com/office/drawing/2014/main" id="{0CDDAD58-738E-46B3-A4D5-8B07EB23EF9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4" name="Immagine 73" descr="logo">
          <a:extLst>
            <a:ext uri="{FF2B5EF4-FFF2-40B4-BE49-F238E27FC236}">
              <a16:creationId xmlns:a16="http://schemas.microsoft.com/office/drawing/2014/main" id="{D3EC5DF1-122A-4168-AC22-2924781C89E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5" name="Immagine 74" descr="logo">
          <a:extLst>
            <a:ext uri="{FF2B5EF4-FFF2-40B4-BE49-F238E27FC236}">
              <a16:creationId xmlns:a16="http://schemas.microsoft.com/office/drawing/2014/main" id="{634C4271-E55D-4220-A53C-CDABDD89272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6" name="Immagine 75" descr="logo">
          <a:extLst>
            <a:ext uri="{FF2B5EF4-FFF2-40B4-BE49-F238E27FC236}">
              <a16:creationId xmlns:a16="http://schemas.microsoft.com/office/drawing/2014/main" id="{AA73BDCB-351C-49E0-9D65-3FAAE0C120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7" name="Immagine 76" descr="logo">
          <a:extLst>
            <a:ext uri="{FF2B5EF4-FFF2-40B4-BE49-F238E27FC236}">
              <a16:creationId xmlns:a16="http://schemas.microsoft.com/office/drawing/2014/main" id="{06172D08-F690-421E-AB10-D683DDDE6CD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8" name="Immagine 77" descr="logo">
          <a:extLst>
            <a:ext uri="{FF2B5EF4-FFF2-40B4-BE49-F238E27FC236}">
              <a16:creationId xmlns:a16="http://schemas.microsoft.com/office/drawing/2014/main" id="{166E3A7A-9CBA-4CA7-96F1-87A2FA459AF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9" name="Immagine 78" descr="logo">
          <a:extLst>
            <a:ext uri="{FF2B5EF4-FFF2-40B4-BE49-F238E27FC236}">
              <a16:creationId xmlns:a16="http://schemas.microsoft.com/office/drawing/2014/main" id="{7EC23C4F-E145-4774-8673-F2701BA1658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0" name="Immagine 79" descr="logo">
          <a:extLst>
            <a:ext uri="{FF2B5EF4-FFF2-40B4-BE49-F238E27FC236}">
              <a16:creationId xmlns:a16="http://schemas.microsoft.com/office/drawing/2014/main" id="{4C9EE9C5-EB16-4681-9734-D09894AF1C0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1" name="Immagine 80" descr="logo">
          <a:extLst>
            <a:ext uri="{FF2B5EF4-FFF2-40B4-BE49-F238E27FC236}">
              <a16:creationId xmlns:a16="http://schemas.microsoft.com/office/drawing/2014/main" id="{32461281-BE73-48A2-B1C9-45F092EDE81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2" name="Immagine 81" descr="logo">
          <a:extLst>
            <a:ext uri="{FF2B5EF4-FFF2-40B4-BE49-F238E27FC236}">
              <a16:creationId xmlns:a16="http://schemas.microsoft.com/office/drawing/2014/main" id="{71ED0AE4-C8B4-41B5-8AE6-1C9D47AB205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3" name="Immagine 82" descr="logo">
          <a:extLst>
            <a:ext uri="{FF2B5EF4-FFF2-40B4-BE49-F238E27FC236}">
              <a16:creationId xmlns:a16="http://schemas.microsoft.com/office/drawing/2014/main" id="{16418FD6-E22E-4DCC-980C-218DEA64EC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1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17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A7B9530C-A197-4282-9CB6-36975DCE614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691DC3E5-4015-49F4-9464-DAFB1BB67E9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20769D80-47E7-435E-A19C-B958FD02B15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28ADBDFE-5BBD-4740-A6D0-86FF210B3FE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2E33C29F-A0BB-4AD8-8127-735E6975395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89198ADD-B6EF-43DF-AC70-EA3DF3E5990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EFE27D95-6198-4C2F-BEAC-93896AFE3A9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29D1407D-BF22-477C-98DE-E9AF69D9A4D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3FFE4748-A39C-4E42-9B92-C554AC3C544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218FCAF3-8687-4D0C-8CC3-BF8F8C97510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8314D800-0F2E-419E-87A3-AF0F2641AFD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9B0FEF1A-4788-451E-8FA1-C19987D4332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F3DF918F-0A9C-48B6-A4E0-4E1EA93B772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CD50C857-7F2A-401C-87B5-1E180958EE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98BAE00A-D359-42A6-9E1A-409F43C70D2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4BBBF0EE-CB7A-473C-AA71-1D8AD1784CF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916E30CE-07D0-4741-8AE0-9BBDE5586DC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4E3A92CD-26EA-4790-BF46-FC340A4B7FB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CBD573F6-0263-43CC-9B60-62BD758B954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41ABB608-1FD2-40B4-A2E7-3B711F9FE48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F9AC6917-81D1-420E-86CF-688C91A8EE3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4BFC43F3-9A54-480A-9CD4-EF01893E0C6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4EAB0A0D-7471-40B3-9A14-5EAF852F3EB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A76B8866-B8DC-4CDA-9272-CC7FFD9548D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8" name="Immagine 27" descr="logo">
          <a:extLst>
            <a:ext uri="{FF2B5EF4-FFF2-40B4-BE49-F238E27FC236}">
              <a16:creationId xmlns:a16="http://schemas.microsoft.com/office/drawing/2014/main" id="{56F05D3E-1657-4F48-8A4F-E4E7F68996A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9" name="Immagine 28" descr="logo">
          <a:extLst>
            <a:ext uri="{FF2B5EF4-FFF2-40B4-BE49-F238E27FC236}">
              <a16:creationId xmlns:a16="http://schemas.microsoft.com/office/drawing/2014/main" id="{ECBE6300-C888-47A0-BC56-3C050F5CB72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0" name="Immagine 29" descr="logo">
          <a:extLst>
            <a:ext uri="{FF2B5EF4-FFF2-40B4-BE49-F238E27FC236}">
              <a16:creationId xmlns:a16="http://schemas.microsoft.com/office/drawing/2014/main" id="{191EEB58-07ED-4E63-B652-8362243B15A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1" name="Immagine 30" descr="logo">
          <a:extLst>
            <a:ext uri="{FF2B5EF4-FFF2-40B4-BE49-F238E27FC236}">
              <a16:creationId xmlns:a16="http://schemas.microsoft.com/office/drawing/2014/main" id="{2F2B98F3-C755-4462-BD7F-4A39C2BF3DC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2" name="Immagine 31" descr="logo">
          <a:extLst>
            <a:ext uri="{FF2B5EF4-FFF2-40B4-BE49-F238E27FC236}">
              <a16:creationId xmlns:a16="http://schemas.microsoft.com/office/drawing/2014/main" id="{BC89707A-36DB-40AF-BBBC-53D1B202760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3" name="Immagine 32" descr="logo">
          <a:extLst>
            <a:ext uri="{FF2B5EF4-FFF2-40B4-BE49-F238E27FC236}">
              <a16:creationId xmlns:a16="http://schemas.microsoft.com/office/drawing/2014/main" id="{654C218B-C927-49D5-96E2-7D8B87E85A4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4" name="Immagine 33" descr="logo">
          <a:extLst>
            <a:ext uri="{FF2B5EF4-FFF2-40B4-BE49-F238E27FC236}">
              <a16:creationId xmlns:a16="http://schemas.microsoft.com/office/drawing/2014/main" id="{F1D98589-5C93-4E2A-A086-596975A1E14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5" name="Immagine 34" descr="logo">
          <a:extLst>
            <a:ext uri="{FF2B5EF4-FFF2-40B4-BE49-F238E27FC236}">
              <a16:creationId xmlns:a16="http://schemas.microsoft.com/office/drawing/2014/main" id="{08F77DB3-E0BA-4D9E-9113-7C926D6A780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6" name="Immagine 35" descr="logo">
          <a:extLst>
            <a:ext uri="{FF2B5EF4-FFF2-40B4-BE49-F238E27FC236}">
              <a16:creationId xmlns:a16="http://schemas.microsoft.com/office/drawing/2014/main" id="{45FA04AA-8AE7-4C3C-8D31-826E3FB08E6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7" name="Immagine 36" descr="logo">
          <a:extLst>
            <a:ext uri="{FF2B5EF4-FFF2-40B4-BE49-F238E27FC236}">
              <a16:creationId xmlns:a16="http://schemas.microsoft.com/office/drawing/2014/main" id="{D617A43E-6C8F-4A97-8BF3-C429DC06B5A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8" name="Immagine 37" descr="logo">
          <a:extLst>
            <a:ext uri="{FF2B5EF4-FFF2-40B4-BE49-F238E27FC236}">
              <a16:creationId xmlns:a16="http://schemas.microsoft.com/office/drawing/2014/main" id="{0C05243C-0669-4C6D-AD48-97BEAD234B7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9" name="Immagine 38" descr="logo">
          <a:extLst>
            <a:ext uri="{FF2B5EF4-FFF2-40B4-BE49-F238E27FC236}">
              <a16:creationId xmlns:a16="http://schemas.microsoft.com/office/drawing/2014/main" id="{7B60DB0F-A0A5-4951-8A27-B70CA3A22BE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0" name="Immagine 39" descr="logo">
          <a:extLst>
            <a:ext uri="{FF2B5EF4-FFF2-40B4-BE49-F238E27FC236}">
              <a16:creationId xmlns:a16="http://schemas.microsoft.com/office/drawing/2014/main" id="{D5B2E2A0-B70C-4A8D-AD87-AE4F3B855A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1" name="Immagine 40" descr="logo">
          <a:extLst>
            <a:ext uri="{FF2B5EF4-FFF2-40B4-BE49-F238E27FC236}">
              <a16:creationId xmlns:a16="http://schemas.microsoft.com/office/drawing/2014/main" id="{8E40EB00-90F8-46B6-BF2B-AB1BDB65C3E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2" name="Immagine 41" descr="logo">
          <a:extLst>
            <a:ext uri="{FF2B5EF4-FFF2-40B4-BE49-F238E27FC236}">
              <a16:creationId xmlns:a16="http://schemas.microsoft.com/office/drawing/2014/main" id="{46C532FB-E655-4D36-950D-7E270567090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3" name="Immagine 42" descr="logo">
          <a:extLst>
            <a:ext uri="{FF2B5EF4-FFF2-40B4-BE49-F238E27FC236}">
              <a16:creationId xmlns:a16="http://schemas.microsoft.com/office/drawing/2014/main" id="{0F208120-D95E-4BDC-B1CF-F9956A5CA20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4" name="Immagine 43" descr="logo">
          <a:extLst>
            <a:ext uri="{FF2B5EF4-FFF2-40B4-BE49-F238E27FC236}">
              <a16:creationId xmlns:a16="http://schemas.microsoft.com/office/drawing/2014/main" id="{EB45BA9B-1631-446F-8F79-6421DF813FA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5" name="Immagine 44" descr="logo">
          <a:extLst>
            <a:ext uri="{FF2B5EF4-FFF2-40B4-BE49-F238E27FC236}">
              <a16:creationId xmlns:a16="http://schemas.microsoft.com/office/drawing/2014/main" id="{E85075FE-C2EC-4893-87B2-43C12BBA21D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6" name="Immagine 45" descr="logo">
          <a:extLst>
            <a:ext uri="{FF2B5EF4-FFF2-40B4-BE49-F238E27FC236}">
              <a16:creationId xmlns:a16="http://schemas.microsoft.com/office/drawing/2014/main" id="{E866551E-CE36-41FF-8373-A42A70A0A82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7" name="Immagine 46" descr="logo">
          <a:extLst>
            <a:ext uri="{FF2B5EF4-FFF2-40B4-BE49-F238E27FC236}">
              <a16:creationId xmlns:a16="http://schemas.microsoft.com/office/drawing/2014/main" id="{673BB874-1696-4F01-944A-EF5947E0F58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8" name="Immagine 47" descr="logo">
          <a:extLst>
            <a:ext uri="{FF2B5EF4-FFF2-40B4-BE49-F238E27FC236}">
              <a16:creationId xmlns:a16="http://schemas.microsoft.com/office/drawing/2014/main" id="{71491457-90FF-44D4-A16D-FA3CC2BB12B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9" name="Immagine 48" descr="logo">
          <a:extLst>
            <a:ext uri="{FF2B5EF4-FFF2-40B4-BE49-F238E27FC236}">
              <a16:creationId xmlns:a16="http://schemas.microsoft.com/office/drawing/2014/main" id="{064758EF-E8EA-45A3-BB0B-3E1F1B0A989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0" name="Immagine 49" descr="logo">
          <a:extLst>
            <a:ext uri="{FF2B5EF4-FFF2-40B4-BE49-F238E27FC236}">
              <a16:creationId xmlns:a16="http://schemas.microsoft.com/office/drawing/2014/main" id="{C7BEEA9E-B946-4B3F-A58D-900D9EC80BC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1" name="Immagine 50" descr="logo">
          <a:extLst>
            <a:ext uri="{FF2B5EF4-FFF2-40B4-BE49-F238E27FC236}">
              <a16:creationId xmlns:a16="http://schemas.microsoft.com/office/drawing/2014/main" id="{9ADECBD7-B3C9-49E2-B5DD-CBFD17C9CFF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2" name="Immagine 51" descr="logo">
          <a:extLst>
            <a:ext uri="{FF2B5EF4-FFF2-40B4-BE49-F238E27FC236}">
              <a16:creationId xmlns:a16="http://schemas.microsoft.com/office/drawing/2014/main" id="{8F4A3BA5-FE6E-480A-A65A-8FD228B8BC2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3" name="Immagine 52" descr="logo">
          <a:extLst>
            <a:ext uri="{FF2B5EF4-FFF2-40B4-BE49-F238E27FC236}">
              <a16:creationId xmlns:a16="http://schemas.microsoft.com/office/drawing/2014/main" id="{D95B075B-154A-477F-BF58-05857199527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4" name="Immagine 53" descr="logo">
          <a:extLst>
            <a:ext uri="{FF2B5EF4-FFF2-40B4-BE49-F238E27FC236}">
              <a16:creationId xmlns:a16="http://schemas.microsoft.com/office/drawing/2014/main" id="{BCEE0645-38F6-46D8-840C-4A2CB9672D3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5" name="Immagine 54" descr="logo">
          <a:extLst>
            <a:ext uri="{FF2B5EF4-FFF2-40B4-BE49-F238E27FC236}">
              <a16:creationId xmlns:a16="http://schemas.microsoft.com/office/drawing/2014/main" id="{BD4720DB-0964-45F2-BE73-4093BFA069F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6" name="Immagine 55" descr="logo">
          <a:extLst>
            <a:ext uri="{FF2B5EF4-FFF2-40B4-BE49-F238E27FC236}">
              <a16:creationId xmlns:a16="http://schemas.microsoft.com/office/drawing/2014/main" id="{8522BF4D-09EC-4361-8B88-CA246ABDF1E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7" name="Immagine 56" descr="logo">
          <a:extLst>
            <a:ext uri="{FF2B5EF4-FFF2-40B4-BE49-F238E27FC236}">
              <a16:creationId xmlns:a16="http://schemas.microsoft.com/office/drawing/2014/main" id="{44C3F3F0-B528-4F22-97BE-54DACAE1D19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8" name="Immagine 57" descr="logo">
          <a:extLst>
            <a:ext uri="{FF2B5EF4-FFF2-40B4-BE49-F238E27FC236}">
              <a16:creationId xmlns:a16="http://schemas.microsoft.com/office/drawing/2014/main" id="{65A63885-B323-48ED-A80F-4673B4743AD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9" name="Immagine 58" descr="logo">
          <a:extLst>
            <a:ext uri="{FF2B5EF4-FFF2-40B4-BE49-F238E27FC236}">
              <a16:creationId xmlns:a16="http://schemas.microsoft.com/office/drawing/2014/main" id="{3E121E76-52D5-45FE-87A2-1C39187E13A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0" name="Immagine 59" descr="logo">
          <a:extLst>
            <a:ext uri="{FF2B5EF4-FFF2-40B4-BE49-F238E27FC236}">
              <a16:creationId xmlns:a16="http://schemas.microsoft.com/office/drawing/2014/main" id="{BB10F270-0E60-4914-AB70-667B4FCA9E5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1" name="Immagine 60" descr="logo">
          <a:extLst>
            <a:ext uri="{FF2B5EF4-FFF2-40B4-BE49-F238E27FC236}">
              <a16:creationId xmlns:a16="http://schemas.microsoft.com/office/drawing/2014/main" id="{EBF01375-E3A9-4D93-B243-E4E9A06876A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2" name="Immagine 61" descr="logo">
          <a:extLst>
            <a:ext uri="{FF2B5EF4-FFF2-40B4-BE49-F238E27FC236}">
              <a16:creationId xmlns:a16="http://schemas.microsoft.com/office/drawing/2014/main" id="{C7F3C8F6-6D1F-41C3-8DEC-EB36B6F643B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3" name="Immagine 62" descr="logo">
          <a:extLst>
            <a:ext uri="{FF2B5EF4-FFF2-40B4-BE49-F238E27FC236}">
              <a16:creationId xmlns:a16="http://schemas.microsoft.com/office/drawing/2014/main" id="{EB049843-BBB8-4976-9044-61F5EB1FDB0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4" name="Immagine 63" descr="logo">
          <a:extLst>
            <a:ext uri="{FF2B5EF4-FFF2-40B4-BE49-F238E27FC236}">
              <a16:creationId xmlns:a16="http://schemas.microsoft.com/office/drawing/2014/main" id="{F108C7B5-AF55-4437-BDB6-263AB25B5BC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5" name="Immagine 64" descr="logo">
          <a:extLst>
            <a:ext uri="{FF2B5EF4-FFF2-40B4-BE49-F238E27FC236}">
              <a16:creationId xmlns:a16="http://schemas.microsoft.com/office/drawing/2014/main" id="{CB9DAC51-2FB7-4A0B-828C-5D767F7118A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6" name="Immagine 65" descr="logo">
          <a:extLst>
            <a:ext uri="{FF2B5EF4-FFF2-40B4-BE49-F238E27FC236}">
              <a16:creationId xmlns:a16="http://schemas.microsoft.com/office/drawing/2014/main" id="{7091F2C4-62DD-4D91-9D70-BC5694BC837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7" name="Immagine 66" descr="logo">
          <a:extLst>
            <a:ext uri="{FF2B5EF4-FFF2-40B4-BE49-F238E27FC236}">
              <a16:creationId xmlns:a16="http://schemas.microsoft.com/office/drawing/2014/main" id="{3239513C-BD1F-4901-8561-0FC67AE3693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8" name="Immagine 67" descr="logo">
          <a:extLst>
            <a:ext uri="{FF2B5EF4-FFF2-40B4-BE49-F238E27FC236}">
              <a16:creationId xmlns:a16="http://schemas.microsoft.com/office/drawing/2014/main" id="{6433FCA7-EB0B-405A-BDF5-D7D34B90CE8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9" name="Immagine 68" descr="logo">
          <a:extLst>
            <a:ext uri="{FF2B5EF4-FFF2-40B4-BE49-F238E27FC236}">
              <a16:creationId xmlns:a16="http://schemas.microsoft.com/office/drawing/2014/main" id="{07910ABC-0012-4BB7-B83F-7C0081C5285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0" name="Immagine 69" descr="logo">
          <a:extLst>
            <a:ext uri="{FF2B5EF4-FFF2-40B4-BE49-F238E27FC236}">
              <a16:creationId xmlns:a16="http://schemas.microsoft.com/office/drawing/2014/main" id="{FB311DB2-DEBA-4BE8-B0A5-1EB24ED0A9A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1" name="Immagine 70" descr="logo">
          <a:extLst>
            <a:ext uri="{FF2B5EF4-FFF2-40B4-BE49-F238E27FC236}">
              <a16:creationId xmlns:a16="http://schemas.microsoft.com/office/drawing/2014/main" id="{BA7E26B3-D31C-413A-B804-3F8C3CBF9CC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2" name="Immagine 71" descr="logo">
          <a:extLst>
            <a:ext uri="{FF2B5EF4-FFF2-40B4-BE49-F238E27FC236}">
              <a16:creationId xmlns:a16="http://schemas.microsoft.com/office/drawing/2014/main" id="{7312C94C-E72C-4A83-BEF6-51F0302DB4F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3" name="Immagine 72" descr="logo">
          <a:extLst>
            <a:ext uri="{FF2B5EF4-FFF2-40B4-BE49-F238E27FC236}">
              <a16:creationId xmlns:a16="http://schemas.microsoft.com/office/drawing/2014/main" id="{106A9188-36C9-4E6D-AFFF-90396479165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4" name="Immagine 73" descr="logo">
          <a:extLst>
            <a:ext uri="{FF2B5EF4-FFF2-40B4-BE49-F238E27FC236}">
              <a16:creationId xmlns:a16="http://schemas.microsoft.com/office/drawing/2014/main" id="{FF126737-171B-40C3-8A22-C855389B635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5" name="Immagine 74" descr="logo">
          <a:extLst>
            <a:ext uri="{FF2B5EF4-FFF2-40B4-BE49-F238E27FC236}">
              <a16:creationId xmlns:a16="http://schemas.microsoft.com/office/drawing/2014/main" id="{47EB1351-0685-4DCB-82B6-B160D5B6E0E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6" name="Immagine 75" descr="logo">
          <a:extLst>
            <a:ext uri="{FF2B5EF4-FFF2-40B4-BE49-F238E27FC236}">
              <a16:creationId xmlns:a16="http://schemas.microsoft.com/office/drawing/2014/main" id="{AE781C4A-5BCF-484D-A3FC-4AD2C23D3BB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7" name="Immagine 76" descr="logo">
          <a:extLst>
            <a:ext uri="{FF2B5EF4-FFF2-40B4-BE49-F238E27FC236}">
              <a16:creationId xmlns:a16="http://schemas.microsoft.com/office/drawing/2014/main" id="{3A50DC72-393C-48C2-BEC5-8E69F409D84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8" name="Immagine 77" descr="logo">
          <a:extLst>
            <a:ext uri="{FF2B5EF4-FFF2-40B4-BE49-F238E27FC236}">
              <a16:creationId xmlns:a16="http://schemas.microsoft.com/office/drawing/2014/main" id="{4D0A6535-1CF5-4FE0-A559-DD6A23A3C87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9" name="Immagine 78" descr="logo">
          <a:extLst>
            <a:ext uri="{FF2B5EF4-FFF2-40B4-BE49-F238E27FC236}">
              <a16:creationId xmlns:a16="http://schemas.microsoft.com/office/drawing/2014/main" id="{E53132B5-E4CF-45AC-9FF0-113010EA129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0" name="Immagine 79" descr="logo">
          <a:extLst>
            <a:ext uri="{FF2B5EF4-FFF2-40B4-BE49-F238E27FC236}">
              <a16:creationId xmlns:a16="http://schemas.microsoft.com/office/drawing/2014/main" id="{656D464C-E001-490E-8B82-3AB36AD901A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1" name="Immagine 80" descr="logo">
          <a:extLst>
            <a:ext uri="{FF2B5EF4-FFF2-40B4-BE49-F238E27FC236}">
              <a16:creationId xmlns:a16="http://schemas.microsoft.com/office/drawing/2014/main" id="{0AF06D8C-C162-4A1B-89FA-DEEC02A8880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2" name="Immagine 81" descr="logo">
          <a:extLst>
            <a:ext uri="{FF2B5EF4-FFF2-40B4-BE49-F238E27FC236}">
              <a16:creationId xmlns:a16="http://schemas.microsoft.com/office/drawing/2014/main" id="{757E010F-8137-4371-AB2C-31A927B5938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3" name="Immagine 82" descr="logo">
          <a:extLst>
            <a:ext uri="{FF2B5EF4-FFF2-40B4-BE49-F238E27FC236}">
              <a16:creationId xmlns:a16="http://schemas.microsoft.com/office/drawing/2014/main" id="{959CB203-25E6-4E5A-918E-5C16BF9563B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4" name="Immagine 83" descr="logo">
          <a:extLst>
            <a:ext uri="{FF2B5EF4-FFF2-40B4-BE49-F238E27FC236}">
              <a16:creationId xmlns:a16="http://schemas.microsoft.com/office/drawing/2014/main" id="{3918BB7E-6A36-45D7-81C6-F731E74A0F3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5" name="Immagine 84" descr="logo">
          <a:extLst>
            <a:ext uri="{FF2B5EF4-FFF2-40B4-BE49-F238E27FC236}">
              <a16:creationId xmlns:a16="http://schemas.microsoft.com/office/drawing/2014/main" id="{27F4DF89-D58D-4A0C-BDC4-BA55DD5E6A1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6" name="Immagine 85" descr="logo">
          <a:extLst>
            <a:ext uri="{FF2B5EF4-FFF2-40B4-BE49-F238E27FC236}">
              <a16:creationId xmlns:a16="http://schemas.microsoft.com/office/drawing/2014/main" id="{09FCB6D0-7FF3-4A91-B87C-7DA31D1D879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7" name="Immagine 86" descr="logo">
          <a:extLst>
            <a:ext uri="{FF2B5EF4-FFF2-40B4-BE49-F238E27FC236}">
              <a16:creationId xmlns:a16="http://schemas.microsoft.com/office/drawing/2014/main" id="{E96C29B2-5FF6-4329-A20C-EC261267917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8" name="Immagine 87" descr="logo">
          <a:extLst>
            <a:ext uri="{FF2B5EF4-FFF2-40B4-BE49-F238E27FC236}">
              <a16:creationId xmlns:a16="http://schemas.microsoft.com/office/drawing/2014/main" id="{60F64A28-5942-4833-AB14-152D9102232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9" name="Immagine 88" descr="logo">
          <a:extLst>
            <a:ext uri="{FF2B5EF4-FFF2-40B4-BE49-F238E27FC236}">
              <a16:creationId xmlns:a16="http://schemas.microsoft.com/office/drawing/2014/main" id="{098ECCFA-1680-4FD2-A3B2-9DADC17562D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0" name="Immagine 89" descr="logo">
          <a:extLst>
            <a:ext uri="{FF2B5EF4-FFF2-40B4-BE49-F238E27FC236}">
              <a16:creationId xmlns:a16="http://schemas.microsoft.com/office/drawing/2014/main" id="{D3C9401C-68C9-4D21-A47F-83AFC09B72E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1" name="Immagine 90" descr="logo">
          <a:extLst>
            <a:ext uri="{FF2B5EF4-FFF2-40B4-BE49-F238E27FC236}">
              <a16:creationId xmlns:a16="http://schemas.microsoft.com/office/drawing/2014/main" id="{F777AD13-A3F9-4870-92F8-7E88C7AD548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2" name="Immagine 91" descr="logo">
          <a:extLst>
            <a:ext uri="{FF2B5EF4-FFF2-40B4-BE49-F238E27FC236}">
              <a16:creationId xmlns:a16="http://schemas.microsoft.com/office/drawing/2014/main" id="{236D0513-5911-4333-B044-821B0776505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3" name="Immagine 92" descr="logo">
          <a:extLst>
            <a:ext uri="{FF2B5EF4-FFF2-40B4-BE49-F238E27FC236}">
              <a16:creationId xmlns:a16="http://schemas.microsoft.com/office/drawing/2014/main" id="{B227A927-7D88-4D2A-B0D0-61F650EA320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4" name="Immagine 93" descr="logo">
          <a:extLst>
            <a:ext uri="{FF2B5EF4-FFF2-40B4-BE49-F238E27FC236}">
              <a16:creationId xmlns:a16="http://schemas.microsoft.com/office/drawing/2014/main" id="{7401D8D2-57FE-4119-A2C9-0F18F5D6288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5" name="Immagine 94" descr="logo">
          <a:extLst>
            <a:ext uri="{FF2B5EF4-FFF2-40B4-BE49-F238E27FC236}">
              <a16:creationId xmlns:a16="http://schemas.microsoft.com/office/drawing/2014/main" id="{7E113462-2DB2-494B-B70B-7B04145C506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6" name="Immagine 95" descr="logo">
          <a:extLst>
            <a:ext uri="{FF2B5EF4-FFF2-40B4-BE49-F238E27FC236}">
              <a16:creationId xmlns:a16="http://schemas.microsoft.com/office/drawing/2014/main" id="{7E4E3199-7C32-453E-99BC-FE55CC8B711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7" name="Immagine 96" descr="logo">
          <a:extLst>
            <a:ext uri="{FF2B5EF4-FFF2-40B4-BE49-F238E27FC236}">
              <a16:creationId xmlns:a16="http://schemas.microsoft.com/office/drawing/2014/main" id="{49A852C8-7915-4E6F-AF4D-623B96C50C3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8" name="Immagine 97" descr="logo">
          <a:extLst>
            <a:ext uri="{FF2B5EF4-FFF2-40B4-BE49-F238E27FC236}">
              <a16:creationId xmlns:a16="http://schemas.microsoft.com/office/drawing/2014/main" id="{9341CF3E-D6E1-499D-8487-B0479E7558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9" name="Immagine 98" descr="logo">
          <a:extLst>
            <a:ext uri="{FF2B5EF4-FFF2-40B4-BE49-F238E27FC236}">
              <a16:creationId xmlns:a16="http://schemas.microsoft.com/office/drawing/2014/main" id="{DBB37C2C-6F89-44C8-AFFC-6E947BB4954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0" name="Immagine 99" descr="logo">
          <a:extLst>
            <a:ext uri="{FF2B5EF4-FFF2-40B4-BE49-F238E27FC236}">
              <a16:creationId xmlns:a16="http://schemas.microsoft.com/office/drawing/2014/main" id="{32ED9052-EFA6-4458-9034-EA6E48154BC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1" name="Immagine 100" descr="logo">
          <a:extLst>
            <a:ext uri="{FF2B5EF4-FFF2-40B4-BE49-F238E27FC236}">
              <a16:creationId xmlns:a16="http://schemas.microsoft.com/office/drawing/2014/main" id="{66BA438D-18F2-45B1-8A08-5E2889F09BD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2" name="Immagine 101" descr="logo">
          <a:extLst>
            <a:ext uri="{FF2B5EF4-FFF2-40B4-BE49-F238E27FC236}">
              <a16:creationId xmlns:a16="http://schemas.microsoft.com/office/drawing/2014/main" id="{9EDBD2F4-5681-46D8-B2A8-587F27B4484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3" name="Immagine 102" descr="logo">
          <a:extLst>
            <a:ext uri="{FF2B5EF4-FFF2-40B4-BE49-F238E27FC236}">
              <a16:creationId xmlns:a16="http://schemas.microsoft.com/office/drawing/2014/main" id="{5D82B320-6A94-40EB-BA9B-3F69D946BCE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4" name="Immagine 103" descr="logo">
          <a:extLst>
            <a:ext uri="{FF2B5EF4-FFF2-40B4-BE49-F238E27FC236}">
              <a16:creationId xmlns:a16="http://schemas.microsoft.com/office/drawing/2014/main" id="{5A221D3C-108A-4C30-A661-1A6E294A6BD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5" name="Immagine 104" descr="logo">
          <a:extLst>
            <a:ext uri="{FF2B5EF4-FFF2-40B4-BE49-F238E27FC236}">
              <a16:creationId xmlns:a16="http://schemas.microsoft.com/office/drawing/2014/main" id="{75FEE1F0-2397-49A9-9B51-4C8CA6DA82D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6" name="Immagine 105" descr="logo">
          <a:extLst>
            <a:ext uri="{FF2B5EF4-FFF2-40B4-BE49-F238E27FC236}">
              <a16:creationId xmlns:a16="http://schemas.microsoft.com/office/drawing/2014/main" id="{344C3203-CE53-4E21-8B1D-06A42A79E59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7" name="Immagine 106" descr="logo">
          <a:extLst>
            <a:ext uri="{FF2B5EF4-FFF2-40B4-BE49-F238E27FC236}">
              <a16:creationId xmlns:a16="http://schemas.microsoft.com/office/drawing/2014/main" id="{D6165A53-5F49-4D81-816B-5428DB75F06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8" name="Immagine 107" descr="logo">
          <a:extLst>
            <a:ext uri="{FF2B5EF4-FFF2-40B4-BE49-F238E27FC236}">
              <a16:creationId xmlns:a16="http://schemas.microsoft.com/office/drawing/2014/main" id="{19B4BB2B-B5D8-41E1-9CEC-3F14A7DC718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9" name="Immagine 108" descr="logo">
          <a:extLst>
            <a:ext uri="{FF2B5EF4-FFF2-40B4-BE49-F238E27FC236}">
              <a16:creationId xmlns:a16="http://schemas.microsoft.com/office/drawing/2014/main" id="{A1B36727-F075-4E10-B7F9-75E6D2D4BEA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18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18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E4836044-B215-4175-909D-5A4E17C4165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E165FF71-E2DA-47BD-A250-18D5A9A233D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390F0C5F-87AF-474A-94F0-458A1F3732A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7C9011FC-96CA-468C-A2EB-F8113E4C25E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14103185-742D-4FE9-9200-FC7746614DD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151EDA79-16CB-4FA3-8D7C-F358AF59AF0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A8786E0C-20EC-462A-848E-45D36B4B4D0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5D313D65-D301-4090-9667-3403725D66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5BAE9CB5-AF9E-4EBF-99EC-FCD64AB5847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AF6B0385-CE39-4F28-8994-D6FE06E970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D7987E7C-94F5-46A4-9BBE-BBB65801F33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D1F3DCE4-3008-45A4-B1B2-4E644E8576D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3CF6A171-6EE3-487C-A396-6E99B5B066F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5D68C11B-94A1-4EC6-8BD9-8A9352333B9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9B15D50E-7E3A-44C8-BEAF-440FCAA363D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03E5955B-0750-452A-A812-EF97468F9F3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81818F1F-6570-4AF6-B9D7-A1BBE354168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14B169C3-4E27-4AA6-A767-B7B1D9D537E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0E886FC5-BBFE-43D3-9696-EA1A295B858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054D04BD-814F-4A5A-B9A9-B8647757181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54EB1833-9D19-4791-8C57-E09B706C571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DB3E73C9-F067-41E1-8954-32ACF0C7AF2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6A83E5F5-C128-4EC0-B7D3-B7043933FE0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0CF85F42-B041-4B2C-AE4D-A3848559436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8" name="Immagine 27" descr="logo">
          <a:extLst>
            <a:ext uri="{FF2B5EF4-FFF2-40B4-BE49-F238E27FC236}">
              <a16:creationId xmlns:a16="http://schemas.microsoft.com/office/drawing/2014/main" id="{A666812F-60D4-4CA0-9A2A-603A2E3DA72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9" name="Immagine 28" descr="logo">
          <a:extLst>
            <a:ext uri="{FF2B5EF4-FFF2-40B4-BE49-F238E27FC236}">
              <a16:creationId xmlns:a16="http://schemas.microsoft.com/office/drawing/2014/main" id="{C4128C18-E139-455F-92A6-7BD148CC39F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0" name="Immagine 29" descr="logo">
          <a:extLst>
            <a:ext uri="{FF2B5EF4-FFF2-40B4-BE49-F238E27FC236}">
              <a16:creationId xmlns:a16="http://schemas.microsoft.com/office/drawing/2014/main" id="{D8A37C60-B5A5-4CC4-9F17-6A9813FF862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1" name="Immagine 30" descr="logo">
          <a:extLst>
            <a:ext uri="{FF2B5EF4-FFF2-40B4-BE49-F238E27FC236}">
              <a16:creationId xmlns:a16="http://schemas.microsoft.com/office/drawing/2014/main" id="{C81647AC-1098-424B-86AB-A14F6D83A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2" name="Immagine 31" descr="logo">
          <a:extLst>
            <a:ext uri="{FF2B5EF4-FFF2-40B4-BE49-F238E27FC236}">
              <a16:creationId xmlns:a16="http://schemas.microsoft.com/office/drawing/2014/main" id="{22D5FB31-0277-4EAC-AC14-B7621FF3D83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3" name="Immagine 32" descr="logo">
          <a:extLst>
            <a:ext uri="{FF2B5EF4-FFF2-40B4-BE49-F238E27FC236}">
              <a16:creationId xmlns:a16="http://schemas.microsoft.com/office/drawing/2014/main" id="{9B4B1C72-F6DA-445C-A36F-DC1088CF431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4" name="Immagine 33" descr="logo">
          <a:extLst>
            <a:ext uri="{FF2B5EF4-FFF2-40B4-BE49-F238E27FC236}">
              <a16:creationId xmlns:a16="http://schemas.microsoft.com/office/drawing/2014/main" id="{0AE98AA2-C747-4674-82B8-58EA6EA925A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5" name="Immagine 34" descr="logo">
          <a:extLst>
            <a:ext uri="{FF2B5EF4-FFF2-40B4-BE49-F238E27FC236}">
              <a16:creationId xmlns:a16="http://schemas.microsoft.com/office/drawing/2014/main" id="{656B25D7-6632-4FDA-8BB6-C998298BAA6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6" name="Immagine 35" descr="logo">
          <a:extLst>
            <a:ext uri="{FF2B5EF4-FFF2-40B4-BE49-F238E27FC236}">
              <a16:creationId xmlns:a16="http://schemas.microsoft.com/office/drawing/2014/main" id="{FBCAED0E-56C0-4134-94DD-F8080AE3D01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7" name="Immagine 36" descr="logo">
          <a:extLst>
            <a:ext uri="{FF2B5EF4-FFF2-40B4-BE49-F238E27FC236}">
              <a16:creationId xmlns:a16="http://schemas.microsoft.com/office/drawing/2014/main" id="{207ED006-E297-4E00-97BB-B7215C05FB0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8" name="Immagine 37" descr="logo">
          <a:extLst>
            <a:ext uri="{FF2B5EF4-FFF2-40B4-BE49-F238E27FC236}">
              <a16:creationId xmlns:a16="http://schemas.microsoft.com/office/drawing/2014/main" id="{A437248B-75F9-4AFD-BC17-24B0E679103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9" name="Immagine 38" descr="logo">
          <a:extLst>
            <a:ext uri="{FF2B5EF4-FFF2-40B4-BE49-F238E27FC236}">
              <a16:creationId xmlns:a16="http://schemas.microsoft.com/office/drawing/2014/main" id="{76F0210C-6CA2-4AF6-BE2B-1A28E73DC43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0" name="Immagine 39" descr="logo">
          <a:extLst>
            <a:ext uri="{FF2B5EF4-FFF2-40B4-BE49-F238E27FC236}">
              <a16:creationId xmlns:a16="http://schemas.microsoft.com/office/drawing/2014/main" id="{D698BAF1-2B21-4728-AA30-6666756385C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1" name="Immagine 40" descr="logo">
          <a:extLst>
            <a:ext uri="{FF2B5EF4-FFF2-40B4-BE49-F238E27FC236}">
              <a16:creationId xmlns:a16="http://schemas.microsoft.com/office/drawing/2014/main" id="{CFFEC738-DD65-43A0-B609-45F9F15F5E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2" name="Immagine 41" descr="logo">
          <a:extLst>
            <a:ext uri="{FF2B5EF4-FFF2-40B4-BE49-F238E27FC236}">
              <a16:creationId xmlns:a16="http://schemas.microsoft.com/office/drawing/2014/main" id="{CE8D94FA-40C7-4585-A79E-0F5B8EEFBAC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3" name="Immagine 42" descr="logo">
          <a:extLst>
            <a:ext uri="{FF2B5EF4-FFF2-40B4-BE49-F238E27FC236}">
              <a16:creationId xmlns:a16="http://schemas.microsoft.com/office/drawing/2014/main" id="{21BD053A-778C-4DA8-AA49-EB1EE144FA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4" name="Immagine 43" descr="logo">
          <a:extLst>
            <a:ext uri="{FF2B5EF4-FFF2-40B4-BE49-F238E27FC236}">
              <a16:creationId xmlns:a16="http://schemas.microsoft.com/office/drawing/2014/main" id="{914F9CC7-589B-4B68-85FC-E45E2D50422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5" name="Immagine 44" descr="logo">
          <a:extLst>
            <a:ext uri="{FF2B5EF4-FFF2-40B4-BE49-F238E27FC236}">
              <a16:creationId xmlns:a16="http://schemas.microsoft.com/office/drawing/2014/main" id="{49E50949-844B-495A-9AB3-3461C25F161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6" name="Immagine 45" descr="logo">
          <a:extLst>
            <a:ext uri="{FF2B5EF4-FFF2-40B4-BE49-F238E27FC236}">
              <a16:creationId xmlns:a16="http://schemas.microsoft.com/office/drawing/2014/main" id="{5D214351-F76A-479B-92A0-29E84DA7088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7" name="Immagine 46" descr="logo">
          <a:extLst>
            <a:ext uri="{FF2B5EF4-FFF2-40B4-BE49-F238E27FC236}">
              <a16:creationId xmlns:a16="http://schemas.microsoft.com/office/drawing/2014/main" id="{2C58298D-4509-4452-A769-B2FEB25BEDF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8" name="Immagine 47" descr="logo">
          <a:extLst>
            <a:ext uri="{FF2B5EF4-FFF2-40B4-BE49-F238E27FC236}">
              <a16:creationId xmlns:a16="http://schemas.microsoft.com/office/drawing/2014/main" id="{73EED8F0-A900-410E-A902-7D8C33076CC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9" name="Immagine 48" descr="logo">
          <a:extLst>
            <a:ext uri="{FF2B5EF4-FFF2-40B4-BE49-F238E27FC236}">
              <a16:creationId xmlns:a16="http://schemas.microsoft.com/office/drawing/2014/main" id="{23A1AD3F-7550-434C-B789-68EC934056B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0" name="Immagine 49" descr="logo">
          <a:extLst>
            <a:ext uri="{FF2B5EF4-FFF2-40B4-BE49-F238E27FC236}">
              <a16:creationId xmlns:a16="http://schemas.microsoft.com/office/drawing/2014/main" id="{FF542DFB-BE8B-4CC3-9DED-33241C97068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1" name="Immagine 50" descr="logo">
          <a:extLst>
            <a:ext uri="{FF2B5EF4-FFF2-40B4-BE49-F238E27FC236}">
              <a16:creationId xmlns:a16="http://schemas.microsoft.com/office/drawing/2014/main" id="{9C2A76DC-0E36-4530-897F-A2305AF8167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2" name="Immagine 51" descr="logo">
          <a:extLst>
            <a:ext uri="{FF2B5EF4-FFF2-40B4-BE49-F238E27FC236}">
              <a16:creationId xmlns:a16="http://schemas.microsoft.com/office/drawing/2014/main" id="{1BB71F39-67DF-4AAE-811C-D461233B5E2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3" name="Immagine 52" descr="logo">
          <a:extLst>
            <a:ext uri="{FF2B5EF4-FFF2-40B4-BE49-F238E27FC236}">
              <a16:creationId xmlns:a16="http://schemas.microsoft.com/office/drawing/2014/main" id="{26B50AB5-EF11-4D01-A694-7455B985099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4" name="Immagine 53" descr="logo">
          <a:extLst>
            <a:ext uri="{FF2B5EF4-FFF2-40B4-BE49-F238E27FC236}">
              <a16:creationId xmlns:a16="http://schemas.microsoft.com/office/drawing/2014/main" id="{503E8D37-DE47-4E67-A041-F52F2FF27D2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5" name="Immagine 54" descr="logo">
          <a:extLst>
            <a:ext uri="{FF2B5EF4-FFF2-40B4-BE49-F238E27FC236}">
              <a16:creationId xmlns:a16="http://schemas.microsoft.com/office/drawing/2014/main" id="{82344284-FF35-45CA-9023-59D1FA51D7E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6" name="Immagine 55" descr="logo">
          <a:extLst>
            <a:ext uri="{FF2B5EF4-FFF2-40B4-BE49-F238E27FC236}">
              <a16:creationId xmlns:a16="http://schemas.microsoft.com/office/drawing/2014/main" id="{D7D9EDBB-2D24-49C3-A45C-6DF3257F650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7" name="Immagine 56" descr="logo">
          <a:extLst>
            <a:ext uri="{FF2B5EF4-FFF2-40B4-BE49-F238E27FC236}">
              <a16:creationId xmlns:a16="http://schemas.microsoft.com/office/drawing/2014/main" id="{F4858A9A-7C4F-40D6-8FC2-1FA3D655920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8" name="Immagine 57" descr="logo">
          <a:extLst>
            <a:ext uri="{FF2B5EF4-FFF2-40B4-BE49-F238E27FC236}">
              <a16:creationId xmlns:a16="http://schemas.microsoft.com/office/drawing/2014/main" id="{202024BB-4737-45B3-B28B-5CD3727B898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9" name="Immagine 58" descr="logo">
          <a:extLst>
            <a:ext uri="{FF2B5EF4-FFF2-40B4-BE49-F238E27FC236}">
              <a16:creationId xmlns:a16="http://schemas.microsoft.com/office/drawing/2014/main" id="{EA6393CF-6AAF-4325-AEBF-75B3D8EE58E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0" name="Immagine 59" descr="logo">
          <a:extLst>
            <a:ext uri="{FF2B5EF4-FFF2-40B4-BE49-F238E27FC236}">
              <a16:creationId xmlns:a16="http://schemas.microsoft.com/office/drawing/2014/main" id="{8A7CEA92-4D82-40CA-A11A-4F64FA9B9CA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1" name="Immagine 60" descr="logo">
          <a:extLst>
            <a:ext uri="{FF2B5EF4-FFF2-40B4-BE49-F238E27FC236}">
              <a16:creationId xmlns:a16="http://schemas.microsoft.com/office/drawing/2014/main" id="{0134BD5C-4169-4F6B-8B54-38E34B828F5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2" name="Immagine 61" descr="logo">
          <a:extLst>
            <a:ext uri="{FF2B5EF4-FFF2-40B4-BE49-F238E27FC236}">
              <a16:creationId xmlns:a16="http://schemas.microsoft.com/office/drawing/2014/main" id="{F3EC7C78-4B0C-4305-BEFB-BAB8A0A3754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3" name="Immagine 62" descr="logo">
          <a:extLst>
            <a:ext uri="{FF2B5EF4-FFF2-40B4-BE49-F238E27FC236}">
              <a16:creationId xmlns:a16="http://schemas.microsoft.com/office/drawing/2014/main" id="{1021BE3E-9A10-4B94-8CD1-9F59D80429F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4" name="Immagine 63" descr="logo">
          <a:extLst>
            <a:ext uri="{FF2B5EF4-FFF2-40B4-BE49-F238E27FC236}">
              <a16:creationId xmlns:a16="http://schemas.microsoft.com/office/drawing/2014/main" id="{03F6AE86-5BC4-4F63-A743-3DF2952F7F9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5" name="Immagine 64" descr="logo">
          <a:extLst>
            <a:ext uri="{FF2B5EF4-FFF2-40B4-BE49-F238E27FC236}">
              <a16:creationId xmlns:a16="http://schemas.microsoft.com/office/drawing/2014/main" id="{2343D858-9CAD-44AD-BB9B-E39C65A3CFE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6" name="Immagine 65" descr="logo">
          <a:extLst>
            <a:ext uri="{FF2B5EF4-FFF2-40B4-BE49-F238E27FC236}">
              <a16:creationId xmlns:a16="http://schemas.microsoft.com/office/drawing/2014/main" id="{1A3FB6E2-06B8-4018-BAB6-BAF5185D980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7" name="Immagine 66" descr="logo">
          <a:extLst>
            <a:ext uri="{FF2B5EF4-FFF2-40B4-BE49-F238E27FC236}">
              <a16:creationId xmlns:a16="http://schemas.microsoft.com/office/drawing/2014/main" id="{AF7C26FF-3821-4F67-B85C-A9BFFBBC171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8" name="Immagine 67" descr="logo">
          <a:extLst>
            <a:ext uri="{FF2B5EF4-FFF2-40B4-BE49-F238E27FC236}">
              <a16:creationId xmlns:a16="http://schemas.microsoft.com/office/drawing/2014/main" id="{33E5606A-08E6-432D-8618-6D31738B94E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9" name="Immagine 68" descr="logo">
          <a:extLst>
            <a:ext uri="{FF2B5EF4-FFF2-40B4-BE49-F238E27FC236}">
              <a16:creationId xmlns:a16="http://schemas.microsoft.com/office/drawing/2014/main" id="{01B57A87-B5D6-4BF5-910F-23A97995A18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0" name="Immagine 69" descr="logo">
          <a:extLst>
            <a:ext uri="{FF2B5EF4-FFF2-40B4-BE49-F238E27FC236}">
              <a16:creationId xmlns:a16="http://schemas.microsoft.com/office/drawing/2014/main" id="{DB28A6FB-2D76-4388-84F9-61246B3FB1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1" name="Immagine 70" descr="logo">
          <a:extLst>
            <a:ext uri="{FF2B5EF4-FFF2-40B4-BE49-F238E27FC236}">
              <a16:creationId xmlns:a16="http://schemas.microsoft.com/office/drawing/2014/main" id="{44211F3D-4B20-4A6D-9479-B71DC6FCD58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2" name="Immagine 71" descr="logo">
          <a:extLst>
            <a:ext uri="{FF2B5EF4-FFF2-40B4-BE49-F238E27FC236}">
              <a16:creationId xmlns:a16="http://schemas.microsoft.com/office/drawing/2014/main" id="{7C9CD39A-926D-4B89-BC50-B5A64298246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3" name="Immagine 72" descr="logo">
          <a:extLst>
            <a:ext uri="{FF2B5EF4-FFF2-40B4-BE49-F238E27FC236}">
              <a16:creationId xmlns:a16="http://schemas.microsoft.com/office/drawing/2014/main" id="{B9CA5E4D-7379-4E7A-97B4-E1D18B363F1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4" name="Immagine 73" descr="logo">
          <a:extLst>
            <a:ext uri="{FF2B5EF4-FFF2-40B4-BE49-F238E27FC236}">
              <a16:creationId xmlns:a16="http://schemas.microsoft.com/office/drawing/2014/main" id="{121E0E63-B010-4891-931A-FA961D7AE7F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5" name="Immagine 74" descr="logo">
          <a:extLst>
            <a:ext uri="{FF2B5EF4-FFF2-40B4-BE49-F238E27FC236}">
              <a16:creationId xmlns:a16="http://schemas.microsoft.com/office/drawing/2014/main" id="{BFBB5FDD-EE6F-4634-98FB-4DF03BCC573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6" name="Immagine 75" descr="logo">
          <a:extLst>
            <a:ext uri="{FF2B5EF4-FFF2-40B4-BE49-F238E27FC236}">
              <a16:creationId xmlns:a16="http://schemas.microsoft.com/office/drawing/2014/main" id="{FDF523BD-A213-498A-8B8B-188DF9C5FAB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7" name="Immagine 76" descr="logo">
          <a:extLst>
            <a:ext uri="{FF2B5EF4-FFF2-40B4-BE49-F238E27FC236}">
              <a16:creationId xmlns:a16="http://schemas.microsoft.com/office/drawing/2014/main" id="{EAC66CC3-294F-4472-AC10-46D5CC871B7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8" name="Immagine 77" descr="logo">
          <a:extLst>
            <a:ext uri="{FF2B5EF4-FFF2-40B4-BE49-F238E27FC236}">
              <a16:creationId xmlns:a16="http://schemas.microsoft.com/office/drawing/2014/main" id="{590B912C-C8A7-482F-BF35-96AE0C0300B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9" name="Immagine 78" descr="logo">
          <a:extLst>
            <a:ext uri="{FF2B5EF4-FFF2-40B4-BE49-F238E27FC236}">
              <a16:creationId xmlns:a16="http://schemas.microsoft.com/office/drawing/2014/main" id="{08D2AA58-0566-4EE3-AFBD-7A84EC3813D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0" name="Immagine 79" descr="logo">
          <a:extLst>
            <a:ext uri="{FF2B5EF4-FFF2-40B4-BE49-F238E27FC236}">
              <a16:creationId xmlns:a16="http://schemas.microsoft.com/office/drawing/2014/main" id="{00DD4549-48D7-4F08-AB8B-E2B5E57A262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1" name="Immagine 80" descr="logo">
          <a:extLst>
            <a:ext uri="{FF2B5EF4-FFF2-40B4-BE49-F238E27FC236}">
              <a16:creationId xmlns:a16="http://schemas.microsoft.com/office/drawing/2014/main" id="{F179A3B6-A3A6-44AA-8652-997099D4298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2" name="Immagine 81" descr="logo">
          <a:extLst>
            <a:ext uri="{FF2B5EF4-FFF2-40B4-BE49-F238E27FC236}">
              <a16:creationId xmlns:a16="http://schemas.microsoft.com/office/drawing/2014/main" id="{B8E2352C-69CE-420B-A424-AE04D59D94E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3" name="Immagine 82" descr="logo">
          <a:extLst>
            <a:ext uri="{FF2B5EF4-FFF2-40B4-BE49-F238E27FC236}">
              <a16:creationId xmlns:a16="http://schemas.microsoft.com/office/drawing/2014/main" id="{4700FBCC-F6BD-4196-B301-1683ED24F51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4" name="Immagine 83" descr="logo">
          <a:extLst>
            <a:ext uri="{FF2B5EF4-FFF2-40B4-BE49-F238E27FC236}">
              <a16:creationId xmlns:a16="http://schemas.microsoft.com/office/drawing/2014/main" id="{94AE08DA-998A-423B-AEEF-DDD052D0C18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5" name="Immagine 84" descr="logo">
          <a:extLst>
            <a:ext uri="{FF2B5EF4-FFF2-40B4-BE49-F238E27FC236}">
              <a16:creationId xmlns:a16="http://schemas.microsoft.com/office/drawing/2014/main" id="{165B758B-C5CB-4AC7-AD0E-64BED147FA8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6" name="Immagine 85" descr="logo">
          <a:extLst>
            <a:ext uri="{FF2B5EF4-FFF2-40B4-BE49-F238E27FC236}">
              <a16:creationId xmlns:a16="http://schemas.microsoft.com/office/drawing/2014/main" id="{173FF86E-21CE-49BE-94FD-8EBB49296EB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7" name="Immagine 86" descr="logo">
          <a:extLst>
            <a:ext uri="{FF2B5EF4-FFF2-40B4-BE49-F238E27FC236}">
              <a16:creationId xmlns:a16="http://schemas.microsoft.com/office/drawing/2014/main" id="{C6B5FD7B-CBBE-496F-8949-EA6850B8600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8" name="Immagine 87" descr="logo">
          <a:extLst>
            <a:ext uri="{FF2B5EF4-FFF2-40B4-BE49-F238E27FC236}">
              <a16:creationId xmlns:a16="http://schemas.microsoft.com/office/drawing/2014/main" id="{7EC65CD0-174F-4425-9AF6-7E95319EB4C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9" name="Immagine 88" descr="logo">
          <a:extLst>
            <a:ext uri="{FF2B5EF4-FFF2-40B4-BE49-F238E27FC236}">
              <a16:creationId xmlns:a16="http://schemas.microsoft.com/office/drawing/2014/main" id="{AC565CA3-4A19-48C0-A259-6B9ED7EFA96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0" name="Immagine 89" descr="logo">
          <a:extLst>
            <a:ext uri="{FF2B5EF4-FFF2-40B4-BE49-F238E27FC236}">
              <a16:creationId xmlns:a16="http://schemas.microsoft.com/office/drawing/2014/main" id="{9BB90917-859A-4D28-9440-05D3A69EF78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1" name="Immagine 90" descr="logo">
          <a:extLst>
            <a:ext uri="{FF2B5EF4-FFF2-40B4-BE49-F238E27FC236}">
              <a16:creationId xmlns:a16="http://schemas.microsoft.com/office/drawing/2014/main" id="{CB703866-97D7-41DB-AF0F-3B170118B78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2" name="Immagine 91" descr="logo">
          <a:extLst>
            <a:ext uri="{FF2B5EF4-FFF2-40B4-BE49-F238E27FC236}">
              <a16:creationId xmlns:a16="http://schemas.microsoft.com/office/drawing/2014/main" id="{0CD587B5-F511-4215-839C-BC83D4485E6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3" name="Immagine 92" descr="logo">
          <a:extLst>
            <a:ext uri="{FF2B5EF4-FFF2-40B4-BE49-F238E27FC236}">
              <a16:creationId xmlns:a16="http://schemas.microsoft.com/office/drawing/2014/main" id="{BA0164AF-3495-46ED-9174-E1DB6FB8AFE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4" name="Immagine 93" descr="logo">
          <a:extLst>
            <a:ext uri="{FF2B5EF4-FFF2-40B4-BE49-F238E27FC236}">
              <a16:creationId xmlns:a16="http://schemas.microsoft.com/office/drawing/2014/main" id="{035CE0B3-CF7E-4F53-A39E-56E462B6757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5" name="Immagine 94" descr="logo">
          <a:extLst>
            <a:ext uri="{FF2B5EF4-FFF2-40B4-BE49-F238E27FC236}">
              <a16:creationId xmlns:a16="http://schemas.microsoft.com/office/drawing/2014/main" id="{FAA2FCC1-B251-4212-811D-6297B4DD276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6" name="Immagine 95" descr="logo">
          <a:extLst>
            <a:ext uri="{FF2B5EF4-FFF2-40B4-BE49-F238E27FC236}">
              <a16:creationId xmlns:a16="http://schemas.microsoft.com/office/drawing/2014/main" id="{8458C89F-74C5-457D-98E0-3B5BE2C1143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7" name="Immagine 96" descr="logo">
          <a:extLst>
            <a:ext uri="{FF2B5EF4-FFF2-40B4-BE49-F238E27FC236}">
              <a16:creationId xmlns:a16="http://schemas.microsoft.com/office/drawing/2014/main" id="{352F7017-7548-40AD-B67A-7734015B505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8" name="Immagine 97" descr="logo">
          <a:extLst>
            <a:ext uri="{FF2B5EF4-FFF2-40B4-BE49-F238E27FC236}">
              <a16:creationId xmlns:a16="http://schemas.microsoft.com/office/drawing/2014/main" id="{A41BB877-4FCB-4388-8541-E28F7514B0C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9" name="Immagine 98" descr="logo">
          <a:extLst>
            <a:ext uri="{FF2B5EF4-FFF2-40B4-BE49-F238E27FC236}">
              <a16:creationId xmlns:a16="http://schemas.microsoft.com/office/drawing/2014/main" id="{EAFFD69D-372B-4212-96D0-E50280F65DC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0" name="Immagine 99" descr="logo">
          <a:extLst>
            <a:ext uri="{FF2B5EF4-FFF2-40B4-BE49-F238E27FC236}">
              <a16:creationId xmlns:a16="http://schemas.microsoft.com/office/drawing/2014/main" id="{27A644E7-CA5C-4285-AA37-CB57347A4E3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1" name="Immagine 100" descr="logo">
          <a:extLst>
            <a:ext uri="{FF2B5EF4-FFF2-40B4-BE49-F238E27FC236}">
              <a16:creationId xmlns:a16="http://schemas.microsoft.com/office/drawing/2014/main" id="{74C6F0CA-E539-42FE-9EAA-7A3A5791834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2" name="Immagine 101" descr="logo">
          <a:extLst>
            <a:ext uri="{FF2B5EF4-FFF2-40B4-BE49-F238E27FC236}">
              <a16:creationId xmlns:a16="http://schemas.microsoft.com/office/drawing/2014/main" id="{6BBA0264-CDEE-4AE1-A45C-3CFAED73898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3" name="Immagine 102" descr="logo">
          <a:extLst>
            <a:ext uri="{FF2B5EF4-FFF2-40B4-BE49-F238E27FC236}">
              <a16:creationId xmlns:a16="http://schemas.microsoft.com/office/drawing/2014/main" id="{ADCC5D2B-2764-4026-9006-465834CDCB4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4" name="Immagine 103" descr="logo">
          <a:extLst>
            <a:ext uri="{FF2B5EF4-FFF2-40B4-BE49-F238E27FC236}">
              <a16:creationId xmlns:a16="http://schemas.microsoft.com/office/drawing/2014/main" id="{50708356-67BE-4BC8-A827-2DFDDCABADA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5" name="Immagine 104" descr="logo">
          <a:extLst>
            <a:ext uri="{FF2B5EF4-FFF2-40B4-BE49-F238E27FC236}">
              <a16:creationId xmlns:a16="http://schemas.microsoft.com/office/drawing/2014/main" id="{92111987-0D4B-4974-B8C7-902E1F9291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6" name="Immagine 105" descr="logo">
          <a:extLst>
            <a:ext uri="{FF2B5EF4-FFF2-40B4-BE49-F238E27FC236}">
              <a16:creationId xmlns:a16="http://schemas.microsoft.com/office/drawing/2014/main" id="{6622D64D-1BDB-4A14-B11F-B3D28BA36E5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7" name="Immagine 106" descr="logo">
          <a:extLst>
            <a:ext uri="{FF2B5EF4-FFF2-40B4-BE49-F238E27FC236}">
              <a16:creationId xmlns:a16="http://schemas.microsoft.com/office/drawing/2014/main" id="{657DBAB5-8689-4ADA-99F4-0FFA6C04585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8" name="Immagine 107" descr="logo">
          <a:extLst>
            <a:ext uri="{FF2B5EF4-FFF2-40B4-BE49-F238E27FC236}">
              <a16:creationId xmlns:a16="http://schemas.microsoft.com/office/drawing/2014/main" id="{29F54808-1CA8-47EA-928C-ACFF6EB8C54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9" name="Immagine 108" descr="logo">
          <a:extLst>
            <a:ext uri="{FF2B5EF4-FFF2-40B4-BE49-F238E27FC236}">
              <a16:creationId xmlns:a16="http://schemas.microsoft.com/office/drawing/2014/main" id="{66A7984F-83B0-41E0-B909-AF10B9D2E82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0" name="Immagine 109" descr="logo">
          <a:extLst>
            <a:ext uri="{FF2B5EF4-FFF2-40B4-BE49-F238E27FC236}">
              <a16:creationId xmlns:a16="http://schemas.microsoft.com/office/drawing/2014/main" id="{F89A24B3-3D66-4F10-AE60-59C7015A0EF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1" name="Immagine 110" descr="logo">
          <a:extLst>
            <a:ext uri="{FF2B5EF4-FFF2-40B4-BE49-F238E27FC236}">
              <a16:creationId xmlns:a16="http://schemas.microsoft.com/office/drawing/2014/main" id="{BD3F8417-1CE4-4065-8B2E-B9DB0B80020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2" name="Immagine 111" descr="logo">
          <a:extLst>
            <a:ext uri="{FF2B5EF4-FFF2-40B4-BE49-F238E27FC236}">
              <a16:creationId xmlns:a16="http://schemas.microsoft.com/office/drawing/2014/main" id="{50D72B13-7BCF-4D8E-835A-A53C26B9C8A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3" name="Immagine 112" descr="logo">
          <a:extLst>
            <a:ext uri="{FF2B5EF4-FFF2-40B4-BE49-F238E27FC236}">
              <a16:creationId xmlns:a16="http://schemas.microsoft.com/office/drawing/2014/main" id="{6EF37055-AEF2-4C78-8937-C64F0E389EB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4" name="Immagine 113" descr="logo">
          <a:extLst>
            <a:ext uri="{FF2B5EF4-FFF2-40B4-BE49-F238E27FC236}">
              <a16:creationId xmlns:a16="http://schemas.microsoft.com/office/drawing/2014/main" id="{F3EE1C4C-A154-48D8-B759-98A20FE09EA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5" name="Immagine 114" descr="logo">
          <a:extLst>
            <a:ext uri="{FF2B5EF4-FFF2-40B4-BE49-F238E27FC236}">
              <a16:creationId xmlns:a16="http://schemas.microsoft.com/office/drawing/2014/main" id="{B0FDA7B4-89B4-4120-BF2A-291C5486713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6" name="Immagine 115" descr="logo">
          <a:extLst>
            <a:ext uri="{FF2B5EF4-FFF2-40B4-BE49-F238E27FC236}">
              <a16:creationId xmlns:a16="http://schemas.microsoft.com/office/drawing/2014/main" id="{362EBF58-448C-4A6C-B261-BA24473156F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7" name="Immagine 116" descr="logo">
          <a:extLst>
            <a:ext uri="{FF2B5EF4-FFF2-40B4-BE49-F238E27FC236}">
              <a16:creationId xmlns:a16="http://schemas.microsoft.com/office/drawing/2014/main" id="{0EE4DDB9-BFA4-44AA-8613-4721BCA7956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8" name="Immagine 117" descr="logo">
          <a:extLst>
            <a:ext uri="{FF2B5EF4-FFF2-40B4-BE49-F238E27FC236}">
              <a16:creationId xmlns:a16="http://schemas.microsoft.com/office/drawing/2014/main" id="{1C129456-4B69-4970-8ED1-A07F7F9531B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9" name="Immagine 118" descr="logo">
          <a:extLst>
            <a:ext uri="{FF2B5EF4-FFF2-40B4-BE49-F238E27FC236}">
              <a16:creationId xmlns:a16="http://schemas.microsoft.com/office/drawing/2014/main" id="{4335FC60-96B3-4477-8710-AE78AE2752D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0" name="Immagine 119" descr="logo">
          <a:extLst>
            <a:ext uri="{FF2B5EF4-FFF2-40B4-BE49-F238E27FC236}">
              <a16:creationId xmlns:a16="http://schemas.microsoft.com/office/drawing/2014/main" id="{7749FF57-48CF-42C9-A3A1-D12BC15112C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1" name="Immagine 120" descr="logo">
          <a:extLst>
            <a:ext uri="{FF2B5EF4-FFF2-40B4-BE49-F238E27FC236}">
              <a16:creationId xmlns:a16="http://schemas.microsoft.com/office/drawing/2014/main" id="{5F53B9FF-6CEF-4D82-8F36-0262455069D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2" name="Immagine 121" descr="logo">
          <a:extLst>
            <a:ext uri="{FF2B5EF4-FFF2-40B4-BE49-F238E27FC236}">
              <a16:creationId xmlns:a16="http://schemas.microsoft.com/office/drawing/2014/main" id="{A5CAF0BE-317C-44F6-8C06-B6107F0E8F6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3" name="Immagine 122" descr="logo">
          <a:extLst>
            <a:ext uri="{FF2B5EF4-FFF2-40B4-BE49-F238E27FC236}">
              <a16:creationId xmlns:a16="http://schemas.microsoft.com/office/drawing/2014/main" id="{74E8CB0A-8719-4314-A583-C5F5F696114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4" name="Immagine 123" descr="logo">
          <a:extLst>
            <a:ext uri="{FF2B5EF4-FFF2-40B4-BE49-F238E27FC236}">
              <a16:creationId xmlns:a16="http://schemas.microsoft.com/office/drawing/2014/main" id="{EB0CE92F-599F-43E2-ABA1-DAD55A07680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5" name="Immagine 124" descr="logo">
          <a:extLst>
            <a:ext uri="{FF2B5EF4-FFF2-40B4-BE49-F238E27FC236}">
              <a16:creationId xmlns:a16="http://schemas.microsoft.com/office/drawing/2014/main" id="{A61670C2-DF63-4D58-8B35-07176D1A7C6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6" name="Immagine 125" descr="logo">
          <a:extLst>
            <a:ext uri="{FF2B5EF4-FFF2-40B4-BE49-F238E27FC236}">
              <a16:creationId xmlns:a16="http://schemas.microsoft.com/office/drawing/2014/main" id="{E2D5AFBD-A268-4E84-A5CF-8D9183441E4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7" name="Immagine 126" descr="logo">
          <a:extLst>
            <a:ext uri="{FF2B5EF4-FFF2-40B4-BE49-F238E27FC236}">
              <a16:creationId xmlns:a16="http://schemas.microsoft.com/office/drawing/2014/main" id="{BBC742B2-FA30-4B3B-9510-A96673BA7D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8" name="Immagine 127" descr="logo">
          <a:extLst>
            <a:ext uri="{FF2B5EF4-FFF2-40B4-BE49-F238E27FC236}">
              <a16:creationId xmlns:a16="http://schemas.microsoft.com/office/drawing/2014/main" id="{E6C305D1-1C32-4FAB-9E91-7373A73555D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19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19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42E17E7D-3FC2-41F9-8FB0-5C48142C68F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6BB87B71-412B-4F47-A259-58D55460C04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9910AB17-117E-41AB-A1A1-6606C3327E7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AC7CC8C6-88EA-4612-A818-F483C172C79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4808310F-FE1A-4649-9FEC-D58BBDFB7CA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06C72DB8-8A2A-475C-88FD-10D2CFD1B40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5148E2E3-D29C-4A2F-AE08-3B4C56BEBC6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5032FF5F-4042-4823-9058-D9F1068BF9C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42D08D85-0B7C-4DF9-834C-7375274A575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9EE3AE87-D105-47A3-AF00-48BD900ECBA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2E78C986-9E47-4315-97FC-4031E13D338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2450D004-238D-43B4-A489-50A2060FB6B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C5AE42B7-4066-4635-AA90-0479F53A509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D3C83E80-E2D8-48C8-9CAB-195929DBCD5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2C482446-9DE1-45EC-8C40-41CB0A3A519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90DCF520-9450-4D18-86AD-75A96E36496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EF3A9741-68CD-4150-8B3F-E839D4EBE6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25F706CC-250A-42E3-8FD4-FF31412FC81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0643E712-3A93-4A58-A4B2-9E82E45E60C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B7FC83FC-8455-4C85-9990-3A1826658CD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73127D12-FC6A-47E6-B677-1130FFCDC86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802A5EC9-A518-466B-920E-D6052C632F0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47F93934-9846-4E1D-8344-C36FEDE74E6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AC075531-DB3A-4FC5-9E5E-EAC5B993B00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8" name="Immagine 27" descr="logo">
          <a:extLst>
            <a:ext uri="{FF2B5EF4-FFF2-40B4-BE49-F238E27FC236}">
              <a16:creationId xmlns:a16="http://schemas.microsoft.com/office/drawing/2014/main" id="{0A245CF1-A1FA-4DAB-BBD1-81CEBF7154A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9" name="Immagine 28" descr="logo">
          <a:extLst>
            <a:ext uri="{FF2B5EF4-FFF2-40B4-BE49-F238E27FC236}">
              <a16:creationId xmlns:a16="http://schemas.microsoft.com/office/drawing/2014/main" id="{4555CE56-2A56-4B7E-9ECF-6EABFF97239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0" name="Immagine 29" descr="logo">
          <a:extLst>
            <a:ext uri="{FF2B5EF4-FFF2-40B4-BE49-F238E27FC236}">
              <a16:creationId xmlns:a16="http://schemas.microsoft.com/office/drawing/2014/main" id="{756FF8A6-2F02-4EC2-B5CC-686F091C8A8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1" name="Immagine 30" descr="logo">
          <a:extLst>
            <a:ext uri="{FF2B5EF4-FFF2-40B4-BE49-F238E27FC236}">
              <a16:creationId xmlns:a16="http://schemas.microsoft.com/office/drawing/2014/main" id="{51AF0830-25D3-44B0-8836-C7F9DBEF6B0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2" name="Immagine 31" descr="logo">
          <a:extLst>
            <a:ext uri="{FF2B5EF4-FFF2-40B4-BE49-F238E27FC236}">
              <a16:creationId xmlns:a16="http://schemas.microsoft.com/office/drawing/2014/main" id="{5CB721AD-51A4-4263-924B-ED72476D97F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3" name="Immagine 32" descr="logo">
          <a:extLst>
            <a:ext uri="{FF2B5EF4-FFF2-40B4-BE49-F238E27FC236}">
              <a16:creationId xmlns:a16="http://schemas.microsoft.com/office/drawing/2014/main" id="{4496D9C8-F3CC-443B-B0B9-A7871EB5AA9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4" name="Immagine 33" descr="logo">
          <a:extLst>
            <a:ext uri="{FF2B5EF4-FFF2-40B4-BE49-F238E27FC236}">
              <a16:creationId xmlns:a16="http://schemas.microsoft.com/office/drawing/2014/main" id="{7E907925-6352-497D-B931-69B8AD57D6F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5" name="Immagine 34" descr="logo">
          <a:extLst>
            <a:ext uri="{FF2B5EF4-FFF2-40B4-BE49-F238E27FC236}">
              <a16:creationId xmlns:a16="http://schemas.microsoft.com/office/drawing/2014/main" id="{6DBB2534-6F46-45BE-B49F-783A2561E6D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6" name="Immagine 35" descr="logo">
          <a:extLst>
            <a:ext uri="{FF2B5EF4-FFF2-40B4-BE49-F238E27FC236}">
              <a16:creationId xmlns:a16="http://schemas.microsoft.com/office/drawing/2014/main" id="{6C5A1E99-7192-4F14-8FCF-5C49B2B83BA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7" name="Immagine 36" descr="logo">
          <a:extLst>
            <a:ext uri="{FF2B5EF4-FFF2-40B4-BE49-F238E27FC236}">
              <a16:creationId xmlns:a16="http://schemas.microsoft.com/office/drawing/2014/main" id="{3702104D-E8A7-4FD8-A098-E4B6D185795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8" name="Immagine 37" descr="logo">
          <a:extLst>
            <a:ext uri="{FF2B5EF4-FFF2-40B4-BE49-F238E27FC236}">
              <a16:creationId xmlns:a16="http://schemas.microsoft.com/office/drawing/2014/main" id="{F5DEE970-77A9-4B32-84DD-2890BA79932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9" name="Immagine 38" descr="logo">
          <a:extLst>
            <a:ext uri="{FF2B5EF4-FFF2-40B4-BE49-F238E27FC236}">
              <a16:creationId xmlns:a16="http://schemas.microsoft.com/office/drawing/2014/main" id="{1A9CB0F6-6545-47F0-B7B8-1877F98FA1A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0" name="Immagine 39" descr="logo">
          <a:extLst>
            <a:ext uri="{FF2B5EF4-FFF2-40B4-BE49-F238E27FC236}">
              <a16:creationId xmlns:a16="http://schemas.microsoft.com/office/drawing/2014/main" id="{E50EE156-0F3A-46FE-872D-968D215A4E2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1" name="Immagine 40" descr="logo">
          <a:extLst>
            <a:ext uri="{FF2B5EF4-FFF2-40B4-BE49-F238E27FC236}">
              <a16:creationId xmlns:a16="http://schemas.microsoft.com/office/drawing/2014/main" id="{0581E0E3-986C-4BA8-B959-E175A36AC8B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2" name="Immagine 41" descr="logo">
          <a:extLst>
            <a:ext uri="{FF2B5EF4-FFF2-40B4-BE49-F238E27FC236}">
              <a16:creationId xmlns:a16="http://schemas.microsoft.com/office/drawing/2014/main" id="{D1357370-91E7-464F-90DE-425DC4BE971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3" name="Immagine 42" descr="logo">
          <a:extLst>
            <a:ext uri="{FF2B5EF4-FFF2-40B4-BE49-F238E27FC236}">
              <a16:creationId xmlns:a16="http://schemas.microsoft.com/office/drawing/2014/main" id="{59EFD31E-9D21-4A08-BD62-A3C7A9FC827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4" name="Immagine 43" descr="logo">
          <a:extLst>
            <a:ext uri="{FF2B5EF4-FFF2-40B4-BE49-F238E27FC236}">
              <a16:creationId xmlns:a16="http://schemas.microsoft.com/office/drawing/2014/main" id="{56640E60-7DE0-4D7C-B227-F1F44EDB802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5" name="Immagine 44" descr="logo">
          <a:extLst>
            <a:ext uri="{FF2B5EF4-FFF2-40B4-BE49-F238E27FC236}">
              <a16:creationId xmlns:a16="http://schemas.microsoft.com/office/drawing/2014/main" id="{A2E93434-A087-4C4F-8739-F0C9391C659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6" name="Immagine 45" descr="logo">
          <a:extLst>
            <a:ext uri="{FF2B5EF4-FFF2-40B4-BE49-F238E27FC236}">
              <a16:creationId xmlns:a16="http://schemas.microsoft.com/office/drawing/2014/main" id="{9EB44AF3-C8EC-4089-A482-1F4DC22037A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7" name="Immagine 46" descr="logo">
          <a:extLst>
            <a:ext uri="{FF2B5EF4-FFF2-40B4-BE49-F238E27FC236}">
              <a16:creationId xmlns:a16="http://schemas.microsoft.com/office/drawing/2014/main" id="{E13F55FA-AEF3-4C7B-9EDC-DFF8DA85467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8" name="Immagine 47" descr="logo">
          <a:extLst>
            <a:ext uri="{FF2B5EF4-FFF2-40B4-BE49-F238E27FC236}">
              <a16:creationId xmlns:a16="http://schemas.microsoft.com/office/drawing/2014/main" id="{5ED40AA1-363F-4229-85F1-170BF557389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9" name="Immagine 48" descr="logo">
          <a:extLst>
            <a:ext uri="{FF2B5EF4-FFF2-40B4-BE49-F238E27FC236}">
              <a16:creationId xmlns:a16="http://schemas.microsoft.com/office/drawing/2014/main" id="{8A973DE7-A546-4E6C-B083-E3F53B7CF92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0" name="Immagine 49" descr="logo">
          <a:extLst>
            <a:ext uri="{FF2B5EF4-FFF2-40B4-BE49-F238E27FC236}">
              <a16:creationId xmlns:a16="http://schemas.microsoft.com/office/drawing/2014/main" id="{7DC83107-32C4-47F6-B028-6C40DE2403D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1" name="Immagine 50" descr="logo">
          <a:extLst>
            <a:ext uri="{FF2B5EF4-FFF2-40B4-BE49-F238E27FC236}">
              <a16:creationId xmlns:a16="http://schemas.microsoft.com/office/drawing/2014/main" id="{95193D2E-97D5-4429-9DFF-D36972014B0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2" name="Immagine 51" descr="logo">
          <a:extLst>
            <a:ext uri="{FF2B5EF4-FFF2-40B4-BE49-F238E27FC236}">
              <a16:creationId xmlns:a16="http://schemas.microsoft.com/office/drawing/2014/main" id="{9C0F958F-5A6E-465C-81BB-B8B4F656D95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3" name="Immagine 52" descr="logo">
          <a:extLst>
            <a:ext uri="{FF2B5EF4-FFF2-40B4-BE49-F238E27FC236}">
              <a16:creationId xmlns:a16="http://schemas.microsoft.com/office/drawing/2014/main" id="{5BBE5673-003A-490F-A453-931A66254E6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4" name="Immagine 53" descr="logo">
          <a:extLst>
            <a:ext uri="{FF2B5EF4-FFF2-40B4-BE49-F238E27FC236}">
              <a16:creationId xmlns:a16="http://schemas.microsoft.com/office/drawing/2014/main" id="{E53F0D57-D5A8-4F07-B4BC-1B342255BE6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5" name="Immagine 54" descr="logo">
          <a:extLst>
            <a:ext uri="{FF2B5EF4-FFF2-40B4-BE49-F238E27FC236}">
              <a16:creationId xmlns:a16="http://schemas.microsoft.com/office/drawing/2014/main" id="{A3AE5881-A024-4D4E-81F1-FA545C36AAB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6" name="Immagine 55" descr="logo">
          <a:extLst>
            <a:ext uri="{FF2B5EF4-FFF2-40B4-BE49-F238E27FC236}">
              <a16:creationId xmlns:a16="http://schemas.microsoft.com/office/drawing/2014/main" id="{8595E9BB-E165-469F-A9DA-2462C7A2EF0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7" name="Immagine 56" descr="logo">
          <a:extLst>
            <a:ext uri="{FF2B5EF4-FFF2-40B4-BE49-F238E27FC236}">
              <a16:creationId xmlns:a16="http://schemas.microsoft.com/office/drawing/2014/main" id="{E9F80B41-B91A-4437-A510-42ADA23B188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8" name="Immagine 57" descr="logo">
          <a:extLst>
            <a:ext uri="{FF2B5EF4-FFF2-40B4-BE49-F238E27FC236}">
              <a16:creationId xmlns:a16="http://schemas.microsoft.com/office/drawing/2014/main" id="{E4CD404D-C3D6-42FE-9F97-9502DAC806C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9" name="Immagine 58" descr="logo">
          <a:extLst>
            <a:ext uri="{FF2B5EF4-FFF2-40B4-BE49-F238E27FC236}">
              <a16:creationId xmlns:a16="http://schemas.microsoft.com/office/drawing/2014/main" id="{22D897C4-EB2B-4DE9-B048-F2E58E9E35E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0" name="Immagine 59" descr="logo">
          <a:extLst>
            <a:ext uri="{FF2B5EF4-FFF2-40B4-BE49-F238E27FC236}">
              <a16:creationId xmlns:a16="http://schemas.microsoft.com/office/drawing/2014/main" id="{07430AF9-DDE2-42FE-8B70-49284E4095A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1" name="Immagine 60" descr="logo">
          <a:extLst>
            <a:ext uri="{FF2B5EF4-FFF2-40B4-BE49-F238E27FC236}">
              <a16:creationId xmlns:a16="http://schemas.microsoft.com/office/drawing/2014/main" id="{2BCFE52C-8495-4357-A116-C3793C8B6C6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2" name="Immagine 61" descr="logo">
          <a:extLst>
            <a:ext uri="{FF2B5EF4-FFF2-40B4-BE49-F238E27FC236}">
              <a16:creationId xmlns:a16="http://schemas.microsoft.com/office/drawing/2014/main" id="{83912BEC-1A55-4800-A717-D39123648E4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3" name="Immagine 62" descr="logo">
          <a:extLst>
            <a:ext uri="{FF2B5EF4-FFF2-40B4-BE49-F238E27FC236}">
              <a16:creationId xmlns:a16="http://schemas.microsoft.com/office/drawing/2014/main" id="{8DF625F3-1D89-43CD-AB49-5BF11570C99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4" name="Immagine 63" descr="logo">
          <a:extLst>
            <a:ext uri="{FF2B5EF4-FFF2-40B4-BE49-F238E27FC236}">
              <a16:creationId xmlns:a16="http://schemas.microsoft.com/office/drawing/2014/main" id="{9D03EC86-37CC-4418-BB06-C86DA7826CB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5" name="Immagine 64" descr="logo">
          <a:extLst>
            <a:ext uri="{FF2B5EF4-FFF2-40B4-BE49-F238E27FC236}">
              <a16:creationId xmlns:a16="http://schemas.microsoft.com/office/drawing/2014/main" id="{230E87E8-1467-471D-9674-8590EED5B34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6" name="Immagine 65" descr="logo">
          <a:extLst>
            <a:ext uri="{FF2B5EF4-FFF2-40B4-BE49-F238E27FC236}">
              <a16:creationId xmlns:a16="http://schemas.microsoft.com/office/drawing/2014/main" id="{1DB935E9-DDB3-4587-BD83-E274254E612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7" name="Immagine 66" descr="logo">
          <a:extLst>
            <a:ext uri="{FF2B5EF4-FFF2-40B4-BE49-F238E27FC236}">
              <a16:creationId xmlns:a16="http://schemas.microsoft.com/office/drawing/2014/main" id="{750F9651-FE6E-483C-838F-A4EA557E94A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8" name="Immagine 67" descr="logo">
          <a:extLst>
            <a:ext uri="{FF2B5EF4-FFF2-40B4-BE49-F238E27FC236}">
              <a16:creationId xmlns:a16="http://schemas.microsoft.com/office/drawing/2014/main" id="{AFE5546A-B2F7-43C1-A86F-C0B449787CE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9" name="Immagine 68" descr="logo">
          <a:extLst>
            <a:ext uri="{FF2B5EF4-FFF2-40B4-BE49-F238E27FC236}">
              <a16:creationId xmlns:a16="http://schemas.microsoft.com/office/drawing/2014/main" id="{9D024F9D-2EF2-4310-83AD-E87E7580AA6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0" name="Immagine 69" descr="logo">
          <a:extLst>
            <a:ext uri="{FF2B5EF4-FFF2-40B4-BE49-F238E27FC236}">
              <a16:creationId xmlns:a16="http://schemas.microsoft.com/office/drawing/2014/main" id="{D7BBBAB2-271F-424E-A38A-A71CD3A9D58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1" name="Immagine 70" descr="logo">
          <a:extLst>
            <a:ext uri="{FF2B5EF4-FFF2-40B4-BE49-F238E27FC236}">
              <a16:creationId xmlns:a16="http://schemas.microsoft.com/office/drawing/2014/main" id="{9FB2A1E1-A910-4286-A0F6-F6041A64EB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2" name="Immagine 71" descr="logo">
          <a:extLst>
            <a:ext uri="{FF2B5EF4-FFF2-40B4-BE49-F238E27FC236}">
              <a16:creationId xmlns:a16="http://schemas.microsoft.com/office/drawing/2014/main" id="{E78C1BE7-27B1-441E-8DF5-9FA9F94F862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3" name="Immagine 72" descr="logo">
          <a:extLst>
            <a:ext uri="{FF2B5EF4-FFF2-40B4-BE49-F238E27FC236}">
              <a16:creationId xmlns:a16="http://schemas.microsoft.com/office/drawing/2014/main" id="{DDD065D5-C3A0-4C0A-B525-D0C77EBDE61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4" name="Immagine 73" descr="logo">
          <a:extLst>
            <a:ext uri="{FF2B5EF4-FFF2-40B4-BE49-F238E27FC236}">
              <a16:creationId xmlns:a16="http://schemas.microsoft.com/office/drawing/2014/main" id="{E33F18EB-44F3-40B8-9207-C66B0AE4955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5" name="Immagine 74" descr="logo">
          <a:extLst>
            <a:ext uri="{FF2B5EF4-FFF2-40B4-BE49-F238E27FC236}">
              <a16:creationId xmlns:a16="http://schemas.microsoft.com/office/drawing/2014/main" id="{55C00C2C-48E5-4ED6-BF3C-83639B86228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6" name="Immagine 75" descr="logo">
          <a:extLst>
            <a:ext uri="{FF2B5EF4-FFF2-40B4-BE49-F238E27FC236}">
              <a16:creationId xmlns:a16="http://schemas.microsoft.com/office/drawing/2014/main" id="{F40C4735-F9BD-4083-BB63-01F8C8877E3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7" name="Immagine 76" descr="logo">
          <a:extLst>
            <a:ext uri="{FF2B5EF4-FFF2-40B4-BE49-F238E27FC236}">
              <a16:creationId xmlns:a16="http://schemas.microsoft.com/office/drawing/2014/main" id="{C73A430C-0FFC-4A80-BAC3-276672785F1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8" name="Immagine 77" descr="logo">
          <a:extLst>
            <a:ext uri="{FF2B5EF4-FFF2-40B4-BE49-F238E27FC236}">
              <a16:creationId xmlns:a16="http://schemas.microsoft.com/office/drawing/2014/main" id="{7BF6FCD0-B11C-46CB-912A-620BAC744E0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9" name="Immagine 78" descr="logo">
          <a:extLst>
            <a:ext uri="{FF2B5EF4-FFF2-40B4-BE49-F238E27FC236}">
              <a16:creationId xmlns:a16="http://schemas.microsoft.com/office/drawing/2014/main" id="{30876A1F-6FA6-4A86-B2B0-A900E039D60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0" name="Immagine 79" descr="logo">
          <a:extLst>
            <a:ext uri="{FF2B5EF4-FFF2-40B4-BE49-F238E27FC236}">
              <a16:creationId xmlns:a16="http://schemas.microsoft.com/office/drawing/2014/main" id="{9F2064CD-F2C3-42F4-BE4E-7E5F0E23289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1" name="Immagine 80" descr="logo">
          <a:extLst>
            <a:ext uri="{FF2B5EF4-FFF2-40B4-BE49-F238E27FC236}">
              <a16:creationId xmlns:a16="http://schemas.microsoft.com/office/drawing/2014/main" id="{486DB4AE-68E7-4C7E-A782-60FA856D441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2" name="Immagine 81" descr="logo">
          <a:extLst>
            <a:ext uri="{FF2B5EF4-FFF2-40B4-BE49-F238E27FC236}">
              <a16:creationId xmlns:a16="http://schemas.microsoft.com/office/drawing/2014/main" id="{39559D62-C158-4713-B34A-F70B9D77306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3" name="Immagine 82" descr="logo">
          <a:extLst>
            <a:ext uri="{FF2B5EF4-FFF2-40B4-BE49-F238E27FC236}">
              <a16:creationId xmlns:a16="http://schemas.microsoft.com/office/drawing/2014/main" id="{998C473F-357C-4B86-81D9-D843B975157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4" name="Immagine 83" descr="logo">
          <a:extLst>
            <a:ext uri="{FF2B5EF4-FFF2-40B4-BE49-F238E27FC236}">
              <a16:creationId xmlns:a16="http://schemas.microsoft.com/office/drawing/2014/main" id="{0C6F6CC6-0B88-4C8A-96F3-B3293606608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5" name="Immagine 84" descr="logo">
          <a:extLst>
            <a:ext uri="{FF2B5EF4-FFF2-40B4-BE49-F238E27FC236}">
              <a16:creationId xmlns:a16="http://schemas.microsoft.com/office/drawing/2014/main" id="{20EFF7E9-BA85-4FFC-8BA6-E27D8E116E3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6" name="Immagine 85" descr="logo">
          <a:extLst>
            <a:ext uri="{FF2B5EF4-FFF2-40B4-BE49-F238E27FC236}">
              <a16:creationId xmlns:a16="http://schemas.microsoft.com/office/drawing/2014/main" id="{74C6A92F-1FC4-4ECC-B04F-AFEB438EEC8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7" name="Immagine 86" descr="logo">
          <a:extLst>
            <a:ext uri="{FF2B5EF4-FFF2-40B4-BE49-F238E27FC236}">
              <a16:creationId xmlns:a16="http://schemas.microsoft.com/office/drawing/2014/main" id="{3D26F373-8EBB-43F0-AA4F-298AADA11AC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8" name="Immagine 87" descr="logo">
          <a:extLst>
            <a:ext uri="{FF2B5EF4-FFF2-40B4-BE49-F238E27FC236}">
              <a16:creationId xmlns:a16="http://schemas.microsoft.com/office/drawing/2014/main" id="{BD0787F5-2207-41F4-AB87-14BD5863BB2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9" name="Immagine 88" descr="logo">
          <a:extLst>
            <a:ext uri="{FF2B5EF4-FFF2-40B4-BE49-F238E27FC236}">
              <a16:creationId xmlns:a16="http://schemas.microsoft.com/office/drawing/2014/main" id="{E3B9E041-1205-4A8E-B3A8-74D8812683A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0" name="Immagine 89" descr="logo">
          <a:extLst>
            <a:ext uri="{FF2B5EF4-FFF2-40B4-BE49-F238E27FC236}">
              <a16:creationId xmlns:a16="http://schemas.microsoft.com/office/drawing/2014/main" id="{01419B82-FDD1-421C-9525-0F2379B8522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1" name="Immagine 90" descr="logo">
          <a:extLst>
            <a:ext uri="{FF2B5EF4-FFF2-40B4-BE49-F238E27FC236}">
              <a16:creationId xmlns:a16="http://schemas.microsoft.com/office/drawing/2014/main" id="{B9D0B7BA-43C8-4F23-97D7-2152BFA903F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2" name="Immagine 91" descr="logo">
          <a:extLst>
            <a:ext uri="{FF2B5EF4-FFF2-40B4-BE49-F238E27FC236}">
              <a16:creationId xmlns:a16="http://schemas.microsoft.com/office/drawing/2014/main" id="{07708808-FC2E-4598-A585-3378D1CBF09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3" name="Immagine 92" descr="logo">
          <a:extLst>
            <a:ext uri="{FF2B5EF4-FFF2-40B4-BE49-F238E27FC236}">
              <a16:creationId xmlns:a16="http://schemas.microsoft.com/office/drawing/2014/main" id="{6F894858-FC3F-4CE5-94E4-288BC052730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4" name="Immagine 93" descr="logo">
          <a:extLst>
            <a:ext uri="{FF2B5EF4-FFF2-40B4-BE49-F238E27FC236}">
              <a16:creationId xmlns:a16="http://schemas.microsoft.com/office/drawing/2014/main" id="{7E0826E5-C968-4DED-AF3C-2BF23487A2C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5" name="Immagine 94" descr="logo">
          <a:extLst>
            <a:ext uri="{FF2B5EF4-FFF2-40B4-BE49-F238E27FC236}">
              <a16:creationId xmlns:a16="http://schemas.microsoft.com/office/drawing/2014/main" id="{AB2B1B3D-5317-4BBE-A7DE-E6141ABC1FD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6" name="Immagine 95" descr="logo">
          <a:extLst>
            <a:ext uri="{FF2B5EF4-FFF2-40B4-BE49-F238E27FC236}">
              <a16:creationId xmlns:a16="http://schemas.microsoft.com/office/drawing/2014/main" id="{67B11BFA-73F2-4B42-8240-AA75D29C8E0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7" name="Immagine 96" descr="logo">
          <a:extLst>
            <a:ext uri="{FF2B5EF4-FFF2-40B4-BE49-F238E27FC236}">
              <a16:creationId xmlns:a16="http://schemas.microsoft.com/office/drawing/2014/main" id="{800ADD40-AF18-4EFD-A2C9-2932C234427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8" name="Immagine 97" descr="logo">
          <a:extLst>
            <a:ext uri="{FF2B5EF4-FFF2-40B4-BE49-F238E27FC236}">
              <a16:creationId xmlns:a16="http://schemas.microsoft.com/office/drawing/2014/main" id="{39AF3861-2911-4409-99D1-A0600D86737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9" name="Immagine 98" descr="logo">
          <a:extLst>
            <a:ext uri="{FF2B5EF4-FFF2-40B4-BE49-F238E27FC236}">
              <a16:creationId xmlns:a16="http://schemas.microsoft.com/office/drawing/2014/main" id="{0781A0F3-CD6D-41A1-B08D-6B94B484B9B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0" name="Immagine 99" descr="logo">
          <a:extLst>
            <a:ext uri="{FF2B5EF4-FFF2-40B4-BE49-F238E27FC236}">
              <a16:creationId xmlns:a16="http://schemas.microsoft.com/office/drawing/2014/main" id="{721C55D0-2C51-4DAD-BA76-0823DC21865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1" name="Immagine 100" descr="logo">
          <a:extLst>
            <a:ext uri="{FF2B5EF4-FFF2-40B4-BE49-F238E27FC236}">
              <a16:creationId xmlns:a16="http://schemas.microsoft.com/office/drawing/2014/main" id="{95017434-6A9B-4B0F-BB81-A036B9A9D31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2" name="Immagine 101" descr="logo">
          <a:extLst>
            <a:ext uri="{FF2B5EF4-FFF2-40B4-BE49-F238E27FC236}">
              <a16:creationId xmlns:a16="http://schemas.microsoft.com/office/drawing/2014/main" id="{FF0C0C39-01AF-4F3A-8099-132F8EA99AE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3" name="Immagine 102" descr="logo">
          <a:extLst>
            <a:ext uri="{FF2B5EF4-FFF2-40B4-BE49-F238E27FC236}">
              <a16:creationId xmlns:a16="http://schemas.microsoft.com/office/drawing/2014/main" id="{C65863E0-A0E9-41AE-B5E9-B57DD1F94F5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4" name="Immagine 103" descr="logo">
          <a:extLst>
            <a:ext uri="{FF2B5EF4-FFF2-40B4-BE49-F238E27FC236}">
              <a16:creationId xmlns:a16="http://schemas.microsoft.com/office/drawing/2014/main" id="{AE8BA504-4E95-4848-8CF4-0A6CB2867AA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5" name="Immagine 104" descr="logo">
          <a:extLst>
            <a:ext uri="{FF2B5EF4-FFF2-40B4-BE49-F238E27FC236}">
              <a16:creationId xmlns:a16="http://schemas.microsoft.com/office/drawing/2014/main" id="{3942FF1C-B390-4218-8B0A-3E9F347B02E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6" name="Immagine 105" descr="logo">
          <a:extLst>
            <a:ext uri="{FF2B5EF4-FFF2-40B4-BE49-F238E27FC236}">
              <a16:creationId xmlns:a16="http://schemas.microsoft.com/office/drawing/2014/main" id="{EA8294B5-7FBF-42CB-9108-A28B05B1804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7" name="Immagine 106" descr="logo">
          <a:extLst>
            <a:ext uri="{FF2B5EF4-FFF2-40B4-BE49-F238E27FC236}">
              <a16:creationId xmlns:a16="http://schemas.microsoft.com/office/drawing/2014/main" id="{365D96EA-A552-42A0-8EF3-1EC00F4D1A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8" name="Immagine 107" descr="logo">
          <a:extLst>
            <a:ext uri="{FF2B5EF4-FFF2-40B4-BE49-F238E27FC236}">
              <a16:creationId xmlns:a16="http://schemas.microsoft.com/office/drawing/2014/main" id="{41BEEE6A-95D5-4427-B8F8-DDDF1B39430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9" name="Immagine 108" descr="logo">
          <a:extLst>
            <a:ext uri="{FF2B5EF4-FFF2-40B4-BE49-F238E27FC236}">
              <a16:creationId xmlns:a16="http://schemas.microsoft.com/office/drawing/2014/main" id="{B45DD819-5BEC-454F-A753-FB33C590072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0" name="Immagine 109" descr="logo">
          <a:extLst>
            <a:ext uri="{FF2B5EF4-FFF2-40B4-BE49-F238E27FC236}">
              <a16:creationId xmlns:a16="http://schemas.microsoft.com/office/drawing/2014/main" id="{2595BE3E-295C-42AA-AAC4-09657CC7F7E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1" name="Immagine 110" descr="logo">
          <a:extLst>
            <a:ext uri="{FF2B5EF4-FFF2-40B4-BE49-F238E27FC236}">
              <a16:creationId xmlns:a16="http://schemas.microsoft.com/office/drawing/2014/main" id="{15C2FF24-F1BB-48C4-A155-E40BBA6FFE1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2" name="Immagine 111" descr="logo">
          <a:extLst>
            <a:ext uri="{FF2B5EF4-FFF2-40B4-BE49-F238E27FC236}">
              <a16:creationId xmlns:a16="http://schemas.microsoft.com/office/drawing/2014/main" id="{EBBDDB68-4EC9-4093-A17C-294ADB76921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3" name="Immagine 112" descr="logo">
          <a:extLst>
            <a:ext uri="{FF2B5EF4-FFF2-40B4-BE49-F238E27FC236}">
              <a16:creationId xmlns:a16="http://schemas.microsoft.com/office/drawing/2014/main" id="{E3AC49FB-585C-442C-B39D-824796C7E9C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4" name="Immagine 113" descr="logo">
          <a:extLst>
            <a:ext uri="{FF2B5EF4-FFF2-40B4-BE49-F238E27FC236}">
              <a16:creationId xmlns:a16="http://schemas.microsoft.com/office/drawing/2014/main" id="{51F21555-9FF1-4191-9067-66EB9EAB610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5" name="Immagine 114" descr="logo">
          <a:extLst>
            <a:ext uri="{FF2B5EF4-FFF2-40B4-BE49-F238E27FC236}">
              <a16:creationId xmlns:a16="http://schemas.microsoft.com/office/drawing/2014/main" id="{54CB2A45-E2BC-4284-BE43-2F12DB6C590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6" name="Immagine 115" descr="logo">
          <a:extLst>
            <a:ext uri="{FF2B5EF4-FFF2-40B4-BE49-F238E27FC236}">
              <a16:creationId xmlns:a16="http://schemas.microsoft.com/office/drawing/2014/main" id="{74CDA3D8-8531-4D10-846C-F513FA3B8F9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7" name="Immagine 116" descr="logo">
          <a:extLst>
            <a:ext uri="{FF2B5EF4-FFF2-40B4-BE49-F238E27FC236}">
              <a16:creationId xmlns:a16="http://schemas.microsoft.com/office/drawing/2014/main" id="{A9D842CC-5898-4A2C-9E05-199AFF31BCF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8" name="Immagine 117" descr="logo">
          <a:extLst>
            <a:ext uri="{FF2B5EF4-FFF2-40B4-BE49-F238E27FC236}">
              <a16:creationId xmlns:a16="http://schemas.microsoft.com/office/drawing/2014/main" id="{C7C2B28B-C2D0-4265-8B9F-0667CD68DC0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9" name="Immagine 118" descr="logo">
          <a:extLst>
            <a:ext uri="{FF2B5EF4-FFF2-40B4-BE49-F238E27FC236}">
              <a16:creationId xmlns:a16="http://schemas.microsoft.com/office/drawing/2014/main" id="{2467E7F6-3D2A-43C7-A03D-4C0CEE1B436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0" name="Immagine 119" descr="logo">
          <a:extLst>
            <a:ext uri="{FF2B5EF4-FFF2-40B4-BE49-F238E27FC236}">
              <a16:creationId xmlns:a16="http://schemas.microsoft.com/office/drawing/2014/main" id="{CE47513D-F620-4FBB-8422-7CBF921D6DD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1" name="Immagine 120" descr="logo">
          <a:extLst>
            <a:ext uri="{FF2B5EF4-FFF2-40B4-BE49-F238E27FC236}">
              <a16:creationId xmlns:a16="http://schemas.microsoft.com/office/drawing/2014/main" id="{87136F6B-2BDF-4DE0-BE66-259BA30A03F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2" name="Immagine 121" descr="logo">
          <a:extLst>
            <a:ext uri="{FF2B5EF4-FFF2-40B4-BE49-F238E27FC236}">
              <a16:creationId xmlns:a16="http://schemas.microsoft.com/office/drawing/2014/main" id="{E3341FFD-224F-4020-ABD9-1C59E1DFCAD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3" name="Immagine 122" descr="logo">
          <a:extLst>
            <a:ext uri="{FF2B5EF4-FFF2-40B4-BE49-F238E27FC236}">
              <a16:creationId xmlns:a16="http://schemas.microsoft.com/office/drawing/2014/main" id="{86CA9123-BA8E-4786-82B7-9F9E87C85CF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4" name="Immagine 123" descr="logo">
          <a:extLst>
            <a:ext uri="{FF2B5EF4-FFF2-40B4-BE49-F238E27FC236}">
              <a16:creationId xmlns:a16="http://schemas.microsoft.com/office/drawing/2014/main" id="{F3ECE57A-CE42-4854-852F-809D6D7895E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5" name="Immagine 124" descr="logo">
          <a:extLst>
            <a:ext uri="{FF2B5EF4-FFF2-40B4-BE49-F238E27FC236}">
              <a16:creationId xmlns:a16="http://schemas.microsoft.com/office/drawing/2014/main" id="{CBC6B5AB-52F7-48DA-B957-F64764E5E3F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6" name="Immagine 125" descr="logo">
          <a:extLst>
            <a:ext uri="{FF2B5EF4-FFF2-40B4-BE49-F238E27FC236}">
              <a16:creationId xmlns:a16="http://schemas.microsoft.com/office/drawing/2014/main" id="{B2D951C4-9BEA-44E3-A7B2-FE5F2441085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7" name="Immagine 126" descr="logo">
          <a:extLst>
            <a:ext uri="{FF2B5EF4-FFF2-40B4-BE49-F238E27FC236}">
              <a16:creationId xmlns:a16="http://schemas.microsoft.com/office/drawing/2014/main" id="{088AF5BD-02E4-4E89-93BF-64D7E28978D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8" name="Immagine 127" descr="logo">
          <a:extLst>
            <a:ext uri="{FF2B5EF4-FFF2-40B4-BE49-F238E27FC236}">
              <a16:creationId xmlns:a16="http://schemas.microsoft.com/office/drawing/2014/main" id="{BB872B18-F027-420B-A8C9-22B27D53602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9" name="Immagine 128" descr="logo">
          <a:extLst>
            <a:ext uri="{FF2B5EF4-FFF2-40B4-BE49-F238E27FC236}">
              <a16:creationId xmlns:a16="http://schemas.microsoft.com/office/drawing/2014/main" id="{CEE2B05D-E6DA-4DD0-AB00-51AF933E1DC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0" name="Immagine 129" descr="logo">
          <a:extLst>
            <a:ext uri="{FF2B5EF4-FFF2-40B4-BE49-F238E27FC236}">
              <a16:creationId xmlns:a16="http://schemas.microsoft.com/office/drawing/2014/main" id="{70C0F933-6A5D-4067-A7C3-3B36E3EF010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1" name="Immagine 130" descr="logo">
          <a:extLst>
            <a:ext uri="{FF2B5EF4-FFF2-40B4-BE49-F238E27FC236}">
              <a16:creationId xmlns:a16="http://schemas.microsoft.com/office/drawing/2014/main" id="{17C6095C-34E0-417A-82C1-97B53DDD1A6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2" name="Immagine 131" descr="logo">
          <a:extLst>
            <a:ext uri="{FF2B5EF4-FFF2-40B4-BE49-F238E27FC236}">
              <a16:creationId xmlns:a16="http://schemas.microsoft.com/office/drawing/2014/main" id="{D3371E67-99FD-4C50-B980-A118D77A495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3" name="Immagine 132" descr="logo">
          <a:extLst>
            <a:ext uri="{FF2B5EF4-FFF2-40B4-BE49-F238E27FC236}">
              <a16:creationId xmlns:a16="http://schemas.microsoft.com/office/drawing/2014/main" id="{537EE7AA-36D5-4D02-9FD3-3C09115016E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4" name="Immagine 133" descr="logo">
          <a:extLst>
            <a:ext uri="{FF2B5EF4-FFF2-40B4-BE49-F238E27FC236}">
              <a16:creationId xmlns:a16="http://schemas.microsoft.com/office/drawing/2014/main" id="{E01A2086-00DC-4A5D-8E11-F38B054BAEE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5" name="Immagine 134" descr="logo">
          <a:extLst>
            <a:ext uri="{FF2B5EF4-FFF2-40B4-BE49-F238E27FC236}">
              <a16:creationId xmlns:a16="http://schemas.microsoft.com/office/drawing/2014/main" id="{65B428C8-00B4-4CCD-B2B5-0FC37A22811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6" name="Immagine 135" descr="logo">
          <a:extLst>
            <a:ext uri="{FF2B5EF4-FFF2-40B4-BE49-F238E27FC236}">
              <a16:creationId xmlns:a16="http://schemas.microsoft.com/office/drawing/2014/main" id="{952D0EE2-6DD7-438F-9D30-A97409A46BA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7" name="Immagine 136" descr="logo">
          <a:extLst>
            <a:ext uri="{FF2B5EF4-FFF2-40B4-BE49-F238E27FC236}">
              <a16:creationId xmlns:a16="http://schemas.microsoft.com/office/drawing/2014/main" id="{DCA8F4F3-1E1A-4EC2-B296-F7B7B899D38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8" name="Immagine 137" descr="logo">
          <a:extLst>
            <a:ext uri="{FF2B5EF4-FFF2-40B4-BE49-F238E27FC236}">
              <a16:creationId xmlns:a16="http://schemas.microsoft.com/office/drawing/2014/main" id="{257FA807-57E7-48C2-824C-F70DE2CB5CA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9" name="Immagine 138" descr="logo">
          <a:extLst>
            <a:ext uri="{FF2B5EF4-FFF2-40B4-BE49-F238E27FC236}">
              <a16:creationId xmlns:a16="http://schemas.microsoft.com/office/drawing/2014/main" id="{5C71CECE-A8C7-4DD3-A4DB-1A4EB1DC3A2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0" name="Immagine 139" descr="logo">
          <a:extLst>
            <a:ext uri="{FF2B5EF4-FFF2-40B4-BE49-F238E27FC236}">
              <a16:creationId xmlns:a16="http://schemas.microsoft.com/office/drawing/2014/main" id="{633327FC-022A-4044-BE3E-FBB2972AD35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1" name="Immagine 140" descr="logo">
          <a:extLst>
            <a:ext uri="{FF2B5EF4-FFF2-40B4-BE49-F238E27FC236}">
              <a16:creationId xmlns:a16="http://schemas.microsoft.com/office/drawing/2014/main" id="{6A62E55E-1A5C-443F-91D1-2DC7A23E5F4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2" name="Immagine 141" descr="logo">
          <a:extLst>
            <a:ext uri="{FF2B5EF4-FFF2-40B4-BE49-F238E27FC236}">
              <a16:creationId xmlns:a16="http://schemas.microsoft.com/office/drawing/2014/main" id="{4E702BEA-629E-4C18-A5E7-42BB40A07BF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3" name="Immagine 142" descr="logo">
          <a:extLst>
            <a:ext uri="{FF2B5EF4-FFF2-40B4-BE49-F238E27FC236}">
              <a16:creationId xmlns:a16="http://schemas.microsoft.com/office/drawing/2014/main" id="{C50A1E10-6266-4855-AC62-FCA20F021E6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4" name="Immagine 143" descr="logo">
          <a:extLst>
            <a:ext uri="{FF2B5EF4-FFF2-40B4-BE49-F238E27FC236}">
              <a16:creationId xmlns:a16="http://schemas.microsoft.com/office/drawing/2014/main" id="{205B86E3-B598-4AD1-9060-396B90750F6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5" name="Immagine 144" descr="logo">
          <a:extLst>
            <a:ext uri="{FF2B5EF4-FFF2-40B4-BE49-F238E27FC236}">
              <a16:creationId xmlns:a16="http://schemas.microsoft.com/office/drawing/2014/main" id="{F7D3D9DD-990E-41FA-A9DF-F65BCC405D1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6" name="Immagine 145" descr="logo">
          <a:extLst>
            <a:ext uri="{FF2B5EF4-FFF2-40B4-BE49-F238E27FC236}">
              <a16:creationId xmlns:a16="http://schemas.microsoft.com/office/drawing/2014/main" id="{B543849C-10CE-41F2-A4BF-1D9DA4FE87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7" name="Immagine 146" descr="logo">
          <a:extLst>
            <a:ext uri="{FF2B5EF4-FFF2-40B4-BE49-F238E27FC236}">
              <a16:creationId xmlns:a16="http://schemas.microsoft.com/office/drawing/2014/main" id="{51319EE3-7917-412A-A51E-58BE8102B32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1A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1A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04D976C1-973A-4A9F-900D-33F9D9893CD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1AFA42B6-AE75-412C-A812-53F9633C1AA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D5C8CD67-8848-4A7C-8CA2-0F29A74CADA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F3C87CDE-5E5F-463E-BD62-9A291BC713B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33E0870A-BAA3-450D-961B-45DD2A47E14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EE58256B-9429-4F08-A4D9-945BC924488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21C279F1-F946-4014-AC62-E6F7AF0027E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0C5A098E-BF82-4D6A-8AE6-50E1CE344D7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DC4F3CFD-F6D6-471F-876F-A24DB4808A6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DFEF104C-4837-4FED-B140-A5F6C48857E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66045B55-452A-4A8E-8C7B-2D8364AF618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33DE97BF-6451-4452-AA6A-9A7271E5CDD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3E0260E1-6534-4045-887E-A4B256622B6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080BEF88-C805-45BA-B659-0D2F2925EE5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664DC323-7E10-4BA9-8C8E-57255107381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7399E224-3595-457E-987C-6B5E862FCF2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7EB811CF-6F96-4E99-93FA-FB99D74D017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ABE46270-B7E3-4B81-A248-5C9AED7D6DD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9382EBBC-422B-4A12-9CD1-0A84DF5EB80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2D8B0191-A2C3-446F-AC89-E819E5B18C8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C66BD05E-AF3F-474F-B7B7-06E5D834E0C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626AFF44-EB01-4FE4-8706-D555EC82A21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EEA70C63-8695-44EB-AE4E-8F18FEE774E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563F5DC3-89C2-40B7-948A-A7D059656A3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8" name="Immagine 27" descr="logo">
          <a:extLst>
            <a:ext uri="{FF2B5EF4-FFF2-40B4-BE49-F238E27FC236}">
              <a16:creationId xmlns:a16="http://schemas.microsoft.com/office/drawing/2014/main" id="{43D7D4E1-1A62-456D-8365-F60A394A43E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9" name="Immagine 28" descr="logo">
          <a:extLst>
            <a:ext uri="{FF2B5EF4-FFF2-40B4-BE49-F238E27FC236}">
              <a16:creationId xmlns:a16="http://schemas.microsoft.com/office/drawing/2014/main" id="{383DEE47-D3CB-4D31-A6A5-6478DC674F2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0" name="Immagine 29" descr="logo">
          <a:extLst>
            <a:ext uri="{FF2B5EF4-FFF2-40B4-BE49-F238E27FC236}">
              <a16:creationId xmlns:a16="http://schemas.microsoft.com/office/drawing/2014/main" id="{7FF9C33D-C2C3-495B-AA0D-E70C21354B3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1" name="Immagine 30" descr="logo">
          <a:extLst>
            <a:ext uri="{FF2B5EF4-FFF2-40B4-BE49-F238E27FC236}">
              <a16:creationId xmlns:a16="http://schemas.microsoft.com/office/drawing/2014/main" id="{370D2BCD-78BA-4562-A3E9-F972B20114F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2" name="Immagine 31" descr="logo">
          <a:extLst>
            <a:ext uri="{FF2B5EF4-FFF2-40B4-BE49-F238E27FC236}">
              <a16:creationId xmlns:a16="http://schemas.microsoft.com/office/drawing/2014/main" id="{9E95CFEF-698C-4714-B909-BE965A105B8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3" name="Immagine 32" descr="logo">
          <a:extLst>
            <a:ext uri="{FF2B5EF4-FFF2-40B4-BE49-F238E27FC236}">
              <a16:creationId xmlns:a16="http://schemas.microsoft.com/office/drawing/2014/main" id="{83736354-B133-4D61-9E96-B49027E4653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4" name="Immagine 33" descr="logo">
          <a:extLst>
            <a:ext uri="{FF2B5EF4-FFF2-40B4-BE49-F238E27FC236}">
              <a16:creationId xmlns:a16="http://schemas.microsoft.com/office/drawing/2014/main" id="{44BB19D1-AD85-42C8-A108-BD65FEFB777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5" name="Immagine 34" descr="logo">
          <a:extLst>
            <a:ext uri="{FF2B5EF4-FFF2-40B4-BE49-F238E27FC236}">
              <a16:creationId xmlns:a16="http://schemas.microsoft.com/office/drawing/2014/main" id="{54E4F57E-88E4-4160-8FFB-4C435B93EC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6" name="Immagine 35" descr="logo">
          <a:extLst>
            <a:ext uri="{FF2B5EF4-FFF2-40B4-BE49-F238E27FC236}">
              <a16:creationId xmlns:a16="http://schemas.microsoft.com/office/drawing/2014/main" id="{BC5459C6-8386-486D-84DA-3D4D353890C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7" name="Immagine 36" descr="logo">
          <a:extLst>
            <a:ext uri="{FF2B5EF4-FFF2-40B4-BE49-F238E27FC236}">
              <a16:creationId xmlns:a16="http://schemas.microsoft.com/office/drawing/2014/main" id="{1A487DD8-0328-452D-98AD-923158EF236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8" name="Immagine 37" descr="logo">
          <a:extLst>
            <a:ext uri="{FF2B5EF4-FFF2-40B4-BE49-F238E27FC236}">
              <a16:creationId xmlns:a16="http://schemas.microsoft.com/office/drawing/2014/main" id="{AEE88DE4-9A5D-4A3A-924B-196393606E8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9" name="Immagine 38" descr="logo">
          <a:extLst>
            <a:ext uri="{FF2B5EF4-FFF2-40B4-BE49-F238E27FC236}">
              <a16:creationId xmlns:a16="http://schemas.microsoft.com/office/drawing/2014/main" id="{E97F75C7-3A0E-4E43-88F4-F575B738F61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0" name="Immagine 39" descr="logo">
          <a:extLst>
            <a:ext uri="{FF2B5EF4-FFF2-40B4-BE49-F238E27FC236}">
              <a16:creationId xmlns:a16="http://schemas.microsoft.com/office/drawing/2014/main" id="{2FA28475-3AF8-4ABE-ADC2-4851F0E72CA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1" name="Immagine 40" descr="logo">
          <a:extLst>
            <a:ext uri="{FF2B5EF4-FFF2-40B4-BE49-F238E27FC236}">
              <a16:creationId xmlns:a16="http://schemas.microsoft.com/office/drawing/2014/main" id="{8733D6B6-3E84-4AE9-930F-B26943AB6FD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2" name="Immagine 41" descr="logo">
          <a:extLst>
            <a:ext uri="{FF2B5EF4-FFF2-40B4-BE49-F238E27FC236}">
              <a16:creationId xmlns:a16="http://schemas.microsoft.com/office/drawing/2014/main" id="{A38A015D-3DC7-40F6-8D11-F7D8382BB6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3" name="Immagine 42" descr="logo">
          <a:extLst>
            <a:ext uri="{FF2B5EF4-FFF2-40B4-BE49-F238E27FC236}">
              <a16:creationId xmlns:a16="http://schemas.microsoft.com/office/drawing/2014/main" id="{707F89C8-556D-49F2-8732-715C304FEE9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4" name="Immagine 43" descr="logo">
          <a:extLst>
            <a:ext uri="{FF2B5EF4-FFF2-40B4-BE49-F238E27FC236}">
              <a16:creationId xmlns:a16="http://schemas.microsoft.com/office/drawing/2014/main" id="{967BB8FE-1EE4-4711-B06E-A9BAE56A0F4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5" name="Immagine 44" descr="logo">
          <a:extLst>
            <a:ext uri="{FF2B5EF4-FFF2-40B4-BE49-F238E27FC236}">
              <a16:creationId xmlns:a16="http://schemas.microsoft.com/office/drawing/2014/main" id="{4BE18108-1675-4995-AF8A-3604295C1F7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6" name="Immagine 45" descr="logo">
          <a:extLst>
            <a:ext uri="{FF2B5EF4-FFF2-40B4-BE49-F238E27FC236}">
              <a16:creationId xmlns:a16="http://schemas.microsoft.com/office/drawing/2014/main" id="{E333942E-F681-4242-8A6B-5741E310D3F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7" name="Immagine 46" descr="logo">
          <a:extLst>
            <a:ext uri="{FF2B5EF4-FFF2-40B4-BE49-F238E27FC236}">
              <a16:creationId xmlns:a16="http://schemas.microsoft.com/office/drawing/2014/main" id="{7BBAA849-D350-453E-A045-0BB42B508E9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8" name="Immagine 47" descr="logo">
          <a:extLst>
            <a:ext uri="{FF2B5EF4-FFF2-40B4-BE49-F238E27FC236}">
              <a16:creationId xmlns:a16="http://schemas.microsoft.com/office/drawing/2014/main" id="{FA081576-D26B-4DD4-926E-7F5460E7D42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9" name="Immagine 48" descr="logo">
          <a:extLst>
            <a:ext uri="{FF2B5EF4-FFF2-40B4-BE49-F238E27FC236}">
              <a16:creationId xmlns:a16="http://schemas.microsoft.com/office/drawing/2014/main" id="{C2599456-EB44-4A41-84BB-F4C0A5068C8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0" name="Immagine 49" descr="logo">
          <a:extLst>
            <a:ext uri="{FF2B5EF4-FFF2-40B4-BE49-F238E27FC236}">
              <a16:creationId xmlns:a16="http://schemas.microsoft.com/office/drawing/2014/main" id="{54809065-38ED-4203-BEAD-3693F1A45F6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1" name="Immagine 50" descr="logo">
          <a:extLst>
            <a:ext uri="{FF2B5EF4-FFF2-40B4-BE49-F238E27FC236}">
              <a16:creationId xmlns:a16="http://schemas.microsoft.com/office/drawing/2014/main" id="{241FC370-86D5-4320-BC72-60B2645A794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2" name="Immagine 51" descr="logo">
          <a:extLst>
            <a:ext uri="{FF2B5EF4-FFF2-40B4-BE49-F238E27FC236}">
              <a16:creationId xmlns:a16="http://schemas.microsoft.com/office/drawing/2014/main" id="{BD385EF6-9551-4B65-B528-B17CB91D7F2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3" name="Immagine 52" descr="logo">
          <a:extLst>
            <a:ext uri="{FF2B5EF4-FFF2-40B4-BE49-F238E27FC236}">
              <a16:creationId xmlns:a16="http://schemas.microsoft.com/office/drawing/2014/main" id="{C7FA852D-2308-4259-A9B9-31E3D0EDEF2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4" name="Immagine 53" descr="logo">
          <a:extLst>
            <a:ext uri="{FF2B5EF4-FFF2-40B4-BE49-F238E27FC236}">
              <a16:creationId xmlns:a16="http://schemas.microsoft.com/office/drawing/2014/main" id="{25748509-303D-43B8-9982-967AE70B49E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5" name="Immagine 54" descr="logo">
          <a:extLst>
            <a:ext uri="{FF2B5EF4-FFF2-40B4-BE49-F238E27FC236}">
              <a16:creationId xmlns:a16="http://schemas.microsoft.com/office/drawing/2014/main" id="{7F19F518-BB8F-4A7A-9B33-992A4B03660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6" name="Immagine 55" descr="logo">
          <a:extLst>
            <a:ext uri="{FF2B5EF4-FFF2-40B4-BE49-F238E27FC236}">
              <a16:creationId xmlns:a16="http://schemas.microsoft.com/office/drawing/2014/main" id="{318A2B36-5DC8-4A3C-9AE1-B3CBA1402FD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7" name="Immagine 56" descr="logo">
          <a:extLst>
            <a:ext uri="{FF2B5EF4-FFF2-40B4-BE49-F238E27FC236}">
              <a16:creationId xmlns:a16="http://schemas.microsoft.com/office/drawing/2014/main" id="{46B1CA33-395C-4820-AA80-0B940403407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1B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1B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D3D70EA8-FA46-4C49-8560-B5A6744C1AD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65633E4E-7EAF-4317-AAF7-F9436B07898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CC57ADFD-8795-49A7-9E3E-59506899B55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A5A6C6F0-8F34-4409-971F-948032AB681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D3D9E362-1D7C-44E1-8818-7C9840CC56B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19D29E95-891C-4A40-B53A-D8754EDF530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6B567DB8-2FEA-4E03-9222-18FA2B71B84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97A656A3-A5EE-46E0-9660-EAAAEF80957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F5EA07EC-7400-4F45-94B6-665910D474E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7E58AE3C-724A-4B9C-9F53-DC062AFE9A1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845E5816-1798-4B65-9FC9-531DD14EF5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D80EDA25-71A3-488C-BB8B-E3873A59E8A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090361CE-1527-4BF9-83AB-5F32E91C963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6F173C67-336C-41B7-B6B8-1893A59FE9C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B8691818-9848-4F44-AD38-64896FEE004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99637F35-FC8C-498E-A1EB-1C3B6893C53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2533593A-8090-4D5A-B17E-6BEDA45B9B2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FC9C3626-22F0-43DA-9A3C-5D0A6C13228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E2B60D57-BA30-412D-99BF-0E8B0D66311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B856670C-3BDA-42B7-86B3-50FC230AA7A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14492C0E-88E4-4E1E-B209-3CBFC187379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3BE6B82D-6433-4557-9C97-4070EE1652D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EEF9DE94-0200-4740-83E8-F489B71376A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22580562-D597-499D-BE99-4942A867706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8" name="Immagine 27" descr="logo">
          <a:extLst>
            <a:ext uri="{FF2B5EF4-FFF2-40B4-BE49-F238E27FC236}">
              <a16:creationId xmlns:a16="http://schemas.microsoft.com/office/drawing/2014/main" id="{307BC336-0E51-43E3-B95D-1E8F8DAB7F8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9" name="Immagine 28" descr="logo">
          <a:extLst>
            <a:ext uri="{FF2B5EF4-FFF2-40B4-BE49-F238E27FC236}">
              <a16:creationId xmlns:a16="http://schemas.microsoft.com/office/drawing/2014/main" id="{FC7BE594-E2AD-4C54-AB61-79748ECE19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0" name="Immagine 29" descr="logo">
          <a:extLst>
            <a:ext uri="{FF2B5EF4-FFF2-40B4-BE49-F238E27FC236}">
              <a16:creationId xmlns:a16="http://schemas.microsoft.com/office/drawing/2014/main" id="{29D80DCD-357C-40D9-AB66-7E6B08789DC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1" name="Immagine 30" descr="logo">
          <a:extLst>
            <a:ext uri="{FF2B5EF4-FFF2-40B4-BE49-F238E27FC236}">
              <a16:creationId xmlns:a16="http://schemas.microsoft.com/office/drawing/2014/main" id="{655F27C0-DBAD-4A77-8A73-F7101385B56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2" name="Immagine 31" descr="logo">
          <a:extLst>
            <a:ext uri="{FF2B5EF4-FFF2-40B4-BE49-F238E27FC236}">
              <a16:creationId xmlns:a16="http://schemas.microsoft.com/office/drawing/2014/main" id="{554673B6-BEE4-4B96-9180-7AEF12D55E3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3" name="Immagine 32" descr="logo">
          <a:extLst>
            <a:ext uri="{FF2B5EF4-FFF2-40B4-BE49-F238E27FC236}">
              <a16:creationId xmlns:a16="http://schemas.microsoft.com/office/drawing/2014/main" id="{316D4878-F34C-4C80-A283-36199584864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4" name="Immagine 33" descr="logo">
          <a:extLst>
            <a:ext uri="{FF2B5EF4-FFF2-40B4-BE49-F238E27FC236}">
              <a16:creationId xmlns:a16="http://schemas.microsoft.com/office/drawing/2014/main" id="{693D6F59-02D7-4671-8AA9-797096BA06F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5" name="Immagine 34" descr="logo">
          <a:extLst>
            <a:ext uri="{FF2B5EF4-FFF2-40B4-BE49-F238E27FC236}">
              <a16:creationId xmlns:a16="http://schemas.microsoft.com/office/drawing/2014/main" id="{17961919-C01A-4194-87D0-EBDAD40357B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6" name="Immagine 35" descr="logo">
          <a:extLst>
            <a:ext uri="{FF2B5EF4-FFF2-40B4-BE49-F238E27FC236}">
              <a16:creationId xmlns:a16="http://schemas.microsoft.com/office/drawing/2014/main" id="{BF954A09-A3AE-46EE-802D-6ACA0F623E0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7" name="Immagine 36" descr="logo">
          <a:extLst>
            <a:ext uri="{FF2B5EF4-FFF2-40B4-BE49-F238E27FC236}">
              <a16:creationId xmlns:a16="http://schemas.microsoft.com/office/drawing/2014/main" id="{1E6754A0-8AA7-4BB3-B6B6-5B13DB1D3F5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8" name="Immagine 37" descr="logo">
          <a:extLst>
            <a:ext uri="{FF2B5EF4-FFF2-40B4-BE49-F238E27FC236}">
              <a16:creationId xmlns:a16="http://schemas.microsoft.com/office/drawing/2014/main" id="{E227C87F-EF06-4920-902C-45ABCBC9B15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9" name="Immagine 38" descr="logo">
          <a:extLst>
            <a:ext uri="{FF2B5EF4-FFF2-40B4-BE49-F238E27FC236}">
              <a16:creationId xmlns:a16="http://schemas.microsoft.com/office/drawing/2014/main" id="{84354467-8812-4B60-B6F7-BD88F606BC8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0" name="Immagine 39" descr="logo">
          <a:extLst>
            <a:ext uri="{FF2B5EF4-FFF2-40B4-BE49-F238E27FC236}">
              <a16:creationId xmlns:a16="http://schemas.microsoft.com/office/drawing/2014/main" id="{19157538-6FFD-4FF4-8222-5E6BF1818E6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1" name="Immagine 40" descr="logo">
          <a:extLst>
            <a:ext uri="{FF2B5EF4-FFF2-40B4-BE49-F238E27FC236}">
              <a16:creationId xmlns:a16="http://schemas.microsoft.com/office/drawing/2014/main" id="{843B185F-FF2D-46FA-8BF4-B1163F66590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2" name="Immagine 41" descr="logo">
          <a:extLst>
            <a:ext uri="{FF2B5EF4-FFF2-40B4-BE49-F238E27FC236}">
              <a16:creationId xmlns:a16="http://schemas.microsoft.com/office/drawing/2014/main" id="{3F451A78-7E02-45CE-A0F6-AD539720323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3" name="Immagine 42" descr="logo">
          <a:extLst>
            <a:ext uri="{FF2B5EF4-FFF2-40B4-BE49-F238E27FC236}">
              <a16:creationId xmlns:a16="http://schemas.microsoft.com/office/drawing/2014/main" id="{D6346BDB-AB4E-499B-88E5-32ACD221635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4" name="Immagine 43" descr="logo">
          <a:extLst>
            <a:ext uri="{FF2B5EF4-FFF2-40B4-BE49-F238E27FC236}">
              <a16:creationId xmlns:a16="http://schemas.microsoft.com/office/drawing/2014/main" id="{2F3125C8-BDBF-4606-8499-3F0062D6750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5" name="Immagine 44" descr="logo">
          <a:extLst>
            <a:ext uri="{FF2B5EF4-FFF2-40B4-BE49-F238E27FC236}">
              <a16:creationId xmlns:a16="http://schemas.microsoft.com/office/drawing/2014/main" id="{64E86E81-1BFE-428E-80D1-5409BB96857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6" name="Immagine 45" descr="logo">
          <a:extLst>
            <a:ext uri="{FF2B5EF4-FFF2-40B4-BE49-F238E27FC236}">
              <a16:creationId xmlns:a16="http://schemas.microsoft.com/office/drawing/2014/main" id="{9AF89494-2B42-4CDF-9B01-EB2645BC0C9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7" name="Immagine 46" descr="logo">
          <a:extLst>
            <a:ext uri="{FF2B5EF4-FFF2-40B4-BE49-F238E27FC236}">
              <a16:creationId xmlns:a16="http://schemas.microsoft.com/office/drawing/2014/main" id="{42E0D4B9-8A9E-42AD-BCDE-B8F8D9A4472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8" name="Immagine 47" descr="logo">
          <a:extLst>
            <a:ext uri="{FF2B5EF4-FFF2-40B4-BE49-F238E27FC236}">
              <a16:creationId xmlns:a16="http://schemas.microsoft.com/office/drawing/2014/main" id="{02E76673-697B-41E1-AB64-CAFF910D31A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9" name="Immagine 48" descr="logo">
          <a:extLst>
            <a:ext uri="{FF2B5EF4-FFF2-40B4-BE49-F238E27FC236}">
              <a16:creationId xmlns:a16="http://schemas.microsoft.com/office/drawing/2014/main" id="{BECEE2E3-3386-4852-B561-0006CBB8A81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0" name="Immagine 49" descr="logo">
          <a:extLst>
            <a:ext uri="{FF2B5EF4-FFF2-40B4-BE49-F238E27FC236}">
              <a16:creationId xmlns:a16="http://schemas.microsoft.com/office/drawing/2014/main" id="{9F118C2B-7D80-4A42-B467-06A85F12E8F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1" name="Immagine 50" descr="logo">
          <a:extLst>
            <a:ext uri="{FF2B5EF4-FFF2-40B4-BE49-F238E27FC236}">
              <a16:creationId xmlns:a16="http://schemas.microsoft.com/office/drawing/2014/main" id="{E254FAC9-D554-4AB0-A208-F4BEC643E1D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2" name="Immagine 51" descr="logo">
          <a:extLst>
            <a:ext uri="{FF2B5EF4-FFF2-40B4-BE49-F238E27FC236}">
              <a16:creationId xmlns:a16="http://schemas.microsoft.com/office/drawing/2014/main" id="{098D364A-DA33-4E90-97DB-3D581801E80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3" name="Immagine 52" descr="logo">
          <a:extLst>
            <a:ext uri="{FF2B5EF4-FFF2-40B4-BE49-F238E27FC236}">
              <a16:creationId xmlns:a16="http://schemas.microsoft.com/office/drawing/2014/main" id="{9A19F3F4-6EEB-4CCE-9191-D98AC591F57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4" name="Immagine 53" descr="logo">
          <a:extLst>
            <a:ext uri="{FF2B5EF4-FFF2-40B4-BE49-F238E27FC236}">
              <a16:creationId xmlns:a16="http://schemas.microsoft.com/office/drawing/2014/main" id="{485C2553-CB78-4142-B217-AB8AE1C1BFC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5" name="Immagine 54" descr="logo">
          <a:extLst>
            <a:ext uri="{FF2B5EF4-FFF2-40B4-BE49-F238E27FC236}">
              <a16:creationId xmlns:a16="http://schemas.microsoft.com/office/drawing/2014/main" id="{064EFAE1-CFCA-4306-B655-8010F0A5275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6" name="Immagine 55" descr="logo">
          <a:extLst>
            <a:ext uri="{FF2B5EF4-FFF2-40B4-BE49-F238E27FC236}">
              <a16:creationId xmlns:a16="http://schemas.microsoft.com/office/drawing/2014/main" id="{D7D4E2E7-3E67-4FF0-B5D1-62FBDA01720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7" name="Immagine 56" descr="logo">
          <a:extLst>
            <a:ext uri="{FF2B5EF4-FFF2-40B4-BE49-F238E27FC236}">
              <a16:creationId xmlns:a16="http://schemas.microsoft.com/office/drawing/2014/main" id="{5469E9C9-D753-4AF7-91D2-D58D61BF156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8" name="Immagine 57" descr="logo">
          <a:extLst>
            <a:ext uri="{FF2B5EF4-FFF2-40B4-BE49-F238E27FC236}">
              <a16:creationId xmlns:a16="http://schemas.microsoft.com/office/drawing/2014/main" id="{B83021E7-08F2-412B-91FC-9DBCB72040D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9" name="Immagine 58" descr="logo">
          <a:extLst>
            <a:ext uri="{FF2B5EF4-FFF2-40B4-BE49-F238E27FC236}">
              <a16:creationId xmlns:a16="http://schemas.microsoft.com/office/drawing/2014/main" id="{404D7E67-9386-4873-B0B0-0B3883D3A63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0" name="Immagine 59" descr="logo">
          <a:extLst>
            <a:ext uri="{FF2B5EF4-FFF2-40B4-BE49-F238E27FC236}">
              <a16:creationId xmlns:a16="http://schemas.microsoft.com/office/drawing/2014/main" id="{44778C16-6B12-492B-83F6-BE3A47315DD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1" name="Immagine 60" descr="logo">
          <a:extLst>
            <a:ext uri="{FF2B5EF4-FFF2-40B4-BE49-F238E27FC236}">
              <a16:creationId xmlns:a16="http://schemas.microsoft.com/office/drawing/2014/main" id="{F41BDFE6-7243-4AED-A194-0015E22D887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2" name="Immagine 61" descr="logo">
          <a:extLst>
            <a:ext uri="{FF2B5EF4-FFF2-40B4-BE49-F238E27FC236}">
              <a16:creationId xmlns:a16="http://schemas.microsoft.com/office/drawing/2014/main" id="{BCFB201A-E70F-423B-9073-F27A52DFF6C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3" name="Immagine 62" descr="logo">
          <a:extLst>
            <a:ext uri="{FF2B5EF4-FFF2-40B4-BE49-F238E27FC236}">
              <a16:creationId xmlns:a16="http://schemas.microsoft.com/office/drawing/2014/main" id="{F91F7AA1-CD13-4ACD-8E0D-53CDB60ECEF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4" name="Immagine 63" descr="logo">
          <a:extLst>
            <a:ext uri="{FF2B5EF4-FFF2-40B4-BE49-F238E27FC236}">
              <a16:creationId xmlns:a16="http://schemas.microsoft.com/office/drawing/2014/main" id="{A847C0B6-939D-43A7-B15C-F37524EA1A8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5" name="Immagine 64" descr="logo">
          <a:extLst>
            <a:ext uri="{FF2B5EF4-FFF2-40B4-BE49-F238E27FC236}">
              <a16:creationId xmlns:a16="http://schemas.microsoft.com/office/drawing/2014/main" id="{8D42A4F0-9220-44BB-A170-ABB1615B2E5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6" name="Immagine 65" descr="logo">
          <a:extLst>
            <a:ext uri="{FF2B5EF4-FFF2-40B4-BE49-F238E27FC236}">
              <a16:creationId xmlns:a16="http://schemas.microsoft.com/office/drawing/2014/main" id="{10E2E6C5-EFDC-4099-8CEA-E0205C687E1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7" name="Immagine 66" descr="logo">
          <a:extLst>
            <a:ext uri="{FF2B5EF4-FFF2-40B4-BE49-F238E27FC236}">
              <a16:creationId xmlns:a16="http://schemas.microsoft.com/office/drawing/2014/main" id="{A6F67360-2B31-4992-8F98-3E586ED13CA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8" name="Immagine 67" descr="logo">
          <a:extLst>
            <a:ext uri="{FF2B5EF4-FFF2-40B4-BE49-F238E27FC236}">
              <a16:creationId xmlns:a16="http://schemas.microsoft.com/office/drawing/2014/main" id="{546944B5-4FC8-40F1-9D9E-206A56317AA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9" name="Immagine 68" descr="logo">
          <a:extLst>
            <a:ext uri="{FF2B5EF4-FFF2-40B4-BE49-F238E27FC236}">
              <a16:creationId xmlns:a16="http://schemas.microsoft.com/office/drawing/2014/main" id="{89726277-C06C-4E1E-8704-18783015ED9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0" name="Immagine 69" descr="logo">
          <a:extLst>
            <a:ext uri="{FF2B5EF4-FFF2-40B4-BE49-F238E27FC236}">
              <a16:creationId xmlns:a16="http://schemas.microsoft.com/office/drawing/2014/main" id="{49D13FA2-418B-4E60-BFB7-63B0BF3C91A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1" name="Immagine 70" descr="logo">
          <a:extLst>
            <a:ext uri="{FF2B5EF4-FFF2-40B4-BE49-F238E27FC236}">
              <a16:creationId xmlns:a16="http://schemas.microsoft.com/office/drawing/2014/main" id="{4802D18C-F9A2-405E-8303-26B46B0DD6C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2" name="Immagine 71" descr="logo">
          <a:extLst>
            <a:ext uri="{FF2B5EF4-FFF2-40B4-BE49-F238E27FC236}">
              <a16:creationId xmlns:a16="http://schemas.microsoft.com/office/drawing/2014/main" id="{9CE46CBD-2C1E-435B-948F-650FEC6A1DC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3" name="Immagine 72" descr="logo">
          <a:extLst>
            <a:ext uri="{FF2B5EF4-FFF2-40B4-BE49-F238E27FC236}">
              <a16:creationId xmlns:a16="http://schemas.microsoft.com/office/drawing/2014/main" id="{BC409D5D-1B08-4248-9932-5C5C8D9D375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4" name="Immagine 73" descr="logo">
          <a:extLst>
            <a:ext uri="{FF2B5EF4-FFF2-40B4-BE49-F238E27FC236}">
              <a16:creationId xmlns:a16="http://schemas.microsoft.com/office/drawing/2014/main" id="{A51EC19F-3FB6-4F48-A4C0-E00534C20EE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5" name="Immagine 74" descr="logo">
          <a:extLst>
            <a:ext uri="{FF2B5EF4-FFF2-40B4-BE49-F238E27FC236}">
              <a16:creationId xmlns:a16="http://schemas.microsoft.com/office/drawing/2014/main" id="{732989E8-7D7A-4DD9-85FB-3E5DEE244CF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6" name="Immagine 75" descr="logo">
          <a:extLst>
            <a:ext uri="{FF2B5EF4-FFF2-40B4-BE49-F238E27FC236}">
              <a16:creationId xmlns:a16="http://schemas.microsoft.com/office/drawing/2014/main" id="{EAE238CB-909B-44DC-B1DE-8FB2A984A33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7" name="Immagine 76" descr="logo">
          <a:extLst>
            <a:ext uri="{FF2B5EF4-FFF2-40B4-BE49-F238E27FC236}">
              <a16:creationId xmlns:a16="http://schemas.microsoft.com/office/drawing/2014/main" id="{D778AA7D-4E5E-4B10-86AC-D65D8330C08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8" name="Immagine 77" descr="logo">
          <a:extLst>
            <a:ext uri="{FF2B5EF4-FFF2-40B4-BE49-F238E27FC236}">
              <a16:creationId xmlns:a16="http://schemas.microsoft.com/office/drawing/2014/main" id="{56480454-C10F-4289-B617-D66D633213E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9" name="Immagine 78" descr="logo">
          <a:extLst>
            <a:ext uri="{FF2B5EF4-FFF2-40B4-BE49-F238E27FC236}">
              <a16:creationId xmlns:a16="http://schemas.microsoft.com/office/drawing/2014/main" id="{D438AEEE-C350-45C0-889C-68E1FA00F7C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0" name="Immagine 79" descr="logo">
          <a:extLst>
            <a:ext uri="{FF2B5EF4-FFF2-40B4-BE49-F238E27FC236}">
              <a16:creationId xmlns:a16="http://schemas.microsoft.com/office/drawing/2014/main" id="{9E952780-3A40-4AE6-859A-993B8F42978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1" name="Immagine 80" descr="logo">
          <a:extLst>
            <a:ext uri="{FF2B5EF4-FFF2-40B4-BE49-F238E27FC236}">
              <a16:creationId xmlns:a16="http://schemas.microsoft.com/office/drawing/2014/main" id="{48F3C415-E816-41E2-A3F5-A7BCAB18B5B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2" name="Immagine 81" descr="logo">
          <a:extLst>
            <a:ext uri="{FF2B5EF4-FFF2-40B4-BE49-F238E27FC236}">
              <a16:creationId xmlns:a16="http://schemas.microsoft.com/office/drawing/2014/main" id="{3AFFD5C4-69A7-4E53-9793-78C2628A4C1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3" name="Immagine 82" descr="logo">
          <a:extLst>
            <a:ext uri="{FF2B5EF4-FFF2-40B4-BE49-F238E27FC236}">
              <a16:creationId xmlns:a16="http://schemas.microsoft.com/office/drawing/2014/main" id="{3ED4D4E2-746C-42B3-988B-7F1B8A39FB2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4" name="Immagine 83" descr="logo">
          <a:extLst>
            <a:ext uri="{FF2B5EF4-FFF2-40B4-BE49-F238E27FC236}">
              <a16:creationId xmlns:a16="http://schemas.microsoft.com/office/drawing/2014/main" id="{45566B4B-25D2-46E5-9798-57B5FC7688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5" name="Immagine 84" descr="logo">
          <a:extLst>
            <a:ext uri="{FF2B5EF4-FFF2-40B4-BE49-F238E27FC236}">
              <a16:creationId xmlns:a16="http://schemas.microsoft.com/office/drawing/2014/main" id="{E53CC390-F37F-4DB8-B1C9-05D922074CC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1C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1C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E974676A-9618-4F03-996A-A54EF3F4EAB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5EA45D5D-56EF-4860-BFB8-8742AFA099B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B0484AFC-522A-447F-B4B7-4D2CC4E1D89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4D776B3F-721D-4424-885C-40578D406F2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FD29ED4A-F1FC-449C-94CC-859CB1002A6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F15FA1C9-351D-44D0-90F0-4D15F7DEF08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0FEA587B-E858-4BFE-9931-9BA36A5522B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5BCB8512-94F5-478D-A4A5-168EB2BE60B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48FA55BF-6A32-4B4A-A80D-384FEC01144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787616FF-46CC-47E2-9053-023C61D49A1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0B87D5F8-004C-48DC-B550-C13A6E14E95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FDBD0FE8-1161-4A79-9D73-F9F187B43D4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DE558C2B-A412-4EDE-B6E7-BA9E23956D5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A520CBEE-0BCF-449A-A975-3D7436143DC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96F1CD9E-4289-4812-A794-BDF211FD349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B7E56D1B-AE6F-4C4F-8BAB-3A0EA5867C6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0DCF676E-DEA8-4326-BCC3-508BF048FE0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E163F60B-DB4A-42CC-AC6B-84B6CF7495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0B6783D6-F411-41A3-9209-85BBADE5E2B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8119A3CB-C0A8-45D1-9235-03FDB01582F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B4FAE3D0-DABF-406B-90F3-21B5E995F35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BD4737F4-AA31-4D99-A73C-4069FD329DE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98ED9065-9FDF-468E-99C1-9770BA5F89C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9784370B-94E2-4F3B-8E0C-5BF8BB879B8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8" name="Immagine 27" descr="logo">
          <a:extLst>
            <a:ext uri="{FF2B5EF4-FFF2-40B4-BE49-F238E27FC236}">
              <a16:creationId xmlns:a16="http://schemas.microsoft.com/office/drawing/2014/main" id="{5719128E-9BD0-47DA-9781-C61648EB99F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9" name="Immagine 28" descr="logo">
          <a:extLst>
            <a:ext uri="{FF2B5EF4-FFF2-40B4-BE49-F238E27FC236}">
              <a16:creationId xmlns:a16="http://schemas.microsoft.com/office/drawing/2014/main" id="{49E1EE13-9E8D-413C-84B5-9201151F826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1E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1E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E4A60066-5C2D-4BB7-8DDC-360BF5451C4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C4D434B1-692A-487F-BDAC-6D92D7D98E5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A00C575E-DB65-4707-88FA-D0D16FE8651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84785B5A-EE1C-47FA-8D42-F02E5469812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BDB9A8E5-1DBD-408C-A617-43FFBF4DFAA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4CE7A2FC-8BF2-4197-A6DA-1C1A3977091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C5FE4F17-6891-49D2-ABF5-4730B66CB62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BA007B0B-D0A6-44D3-84A2-07962F1DADA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F4C03D5E-CD50-45AB-95E1-50F901A17C9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5FFB4572-238A-4F9D-BA6F-558102788BD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4CAA2BA8-C95C-4C1D-A2E4-42A8543E378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133C3053-3254-4D0E-801D-27412816E8C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0A1A8128-FBA9-4D06-97E0-133947D2D74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3A5FDBF8-1A10-4923-A2F9-1B7C3C5A1BA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969FFD88-C660-4557-9DE0-0F1EBE4AAA4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7AC35407-82A2-4146-9E4F-A4986C5E563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51C478E4-A5DB-4353-AF72-9484B524D21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D469409C-29EA-4343-B0DD-A13D97AC9A6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DB37EA43-9DCD-4A4D-B39A-818C9D841DE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CF4681B0-934A-4087-8A59-286B872F22C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145039FB-AA52-47CF-8789-151E2F6FBF7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70E3F193-6C59-41A0-A73D-DC892B67A49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5AAB13CC-60E7-45A7-8C46-4FE19EC61EA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35C00081-E709-451A-B2AF-BE0046BF705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8" name="Immagine 27" descr="logo">
          <a:extLst>
            <a:ext uri="{FF2B5EF4-FFF2-40B4-BE49-F238E27FC236}">
              <a16:creationId xmlns:a16="http://schemas.microsoft.com/office/drawing/2014/main" id="{2133CFEE-E22C-460F-BB35-118BEA94B12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9" name="Immagine 28" descr="logo">
          <a:extLst>
            <a:ext uri="{FF2B5EF4-FFF2-40B4-BE49-F238E27FC236}">
              <a16:creationId xmlns:a16="http://schemas.microsoft.com/office/drawing/2014/main" id="{AB6F14D1-4699-46F5-A1E0-07B7DC30EEA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1F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1F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7848C518-A66D-437B-8AF0-BF5241F3CA1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79509B4B-B934-4092-A510-9E920538FBA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82EF02A1-C9BA-4F45-8198-DCEFA748341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7782ACCB-5F1F-4341-877E-3DB6B5828F0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7AB458B3-67E3-4C15-8CB5-0EAFDFA289F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6B64683B-199E-4D43-8E77-E5255B4994C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6670CA3D-18AE-4926-9D3A-041753DF873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09689E26-3838-4FC4-967A-7B67E72CE3F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6C4EA3BE-4EEB-4D0C-AFB4-A8207A4DC61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09167155-5D48-4CE9-99DD-3EFD56A2A3B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0652F914-2B69-46AE-9C34-02EC5EA215F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DB7F112F-2048-4CD4-8421-8D7E4821B4A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1A9C9744-338A-480A-B135-374E3783FA6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BF45758F-D88E-4C3F-A866-CDF729EE7F1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F5AF56F3-1AF2-4FE8-888F-3AB8990E661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83680960-324E-4F3B-A79F-8C47CD1C65C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A50BF73E-FB5D-4225-8843-6C6F09E03C8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D5363F78-BC21-415F-A8EA-8FE8CFCA578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1D9A030F-6C4F-40CA-B4EE-3079AEF6118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F7E43270-64E0-4148-85CC-CE0112ECAC8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42ADB0B3-C6CD-4DAB-BB06-142FDDEBA56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C571F64B-57C0-4063-85F5-01EEDC37FFE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054D924D-1710-4FE6-A2B7-F1D97BEC05E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79740B15-5090-4949-B82F-E3A7FE06655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8" name="Immagine 27" descr="logo">
          <a:extLst>
            <a:ext uri="{FF2B5EF4-FFF2-40B4-BE49-F238E27FC236}">
              <a16:creationId xmlns:a16="http://schemas.microsoft.com/office/drawing/2014/main" id="{7B426409-5C4E-4A2D-9F9E-DAC6FFD616D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9" name="Immagine 28" descr="logo">
          <a:extLst>
            <a:ext uri="{FF2B5EF4-FFF2-40B4-BE49-F238E27FC236}">
              <a16:creationId xmlns:a16="http://schemas.microsoft.com/office/drawing/2014/main" id="{90AFCA96-54E8-409A-B368-967E07E2D7B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2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2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3C8F26FC-2300-46E5-ADEF-AC645D045A9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BA39693D-CB2A-401D-9BE5-7FD1148D097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518F0741-0C01-42E3-922F-4AF10F46B14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718A060E-54B4-4F49-A3F4-9A4A68A4D81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4BD74DCF-0E55-44D9-831C-1A64704015B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16C06E8C-7B21-4D5C-A0DC-D67BF6FE1D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17F673DF-78F2-4036-9587-43F39D44185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9D1A11E2-8A0D-4ACB-981F-96BB1D3B5DD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65923AE5-E830-4F2C-8701-C273279D8CA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C057AE6A-9750-48CB-9712-8F187F05AA2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B4053C51-8526-4815-92FB-E63FE7C3C0D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8CA76C34-1160-4EB6-B786-55E4AFA1B72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3EF3A587-E154-44F1-B949-5F3D324E6E7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CDC24864-6A4E-4EBD-AC5B-F9FC388A682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1481279A-F119-40B7-8B26-B1A22CA99D8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2EB066CB-513D-4BA2-9FF0-6940D7BC02C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83703D90-59F9-451C-8784-007E8572D46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1D60E7D8-7312-452B-A7C5-8053EB02761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EA5BE35F-7865-4E45-B6A7-EF2A80885DB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2BC77E6B-D258-4C1F-AB4B-479CCDB5B5A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34130B5B-EE29-4A74-B15F-6C3A7087C4F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64B15DD3-B8B4-486F-B8B6-3D28CC40E1D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A7AF997B-898E-411D-BD6B-2986C73BCD9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C9AE4DA3-DD0A-482E-A935-ED81A3EC7F8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8" name="Immagine 27" descr="logo">
          <a:extLst>
            <a:ext uri="{FF2B5EF4-FFF2-40B4-BE49-F238E27FC236}">
              <a16:creationId xmlns:a16="http://schemas.microsoft.com/office/drawing/2014/main" id="{33C5C50B-2ABF-4871-9F94-2CB804EC987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9" name="Immagine 28" descr="logo">
          <a:extLst>
            <a:ext uri="{FF2B5EF4-FFF2-40B4-BE49-F238E27FC236}">
              <a16:creationId xmlns:a16="http://schemas.microsoft.com/office/drawing/2014/main" id="{205967E7-9266-4D4A-BBDD-3258F102BEC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0E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0E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3C3949DD-0491-47C8-B8C6-88BF291F8A6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E50ABECF-4460-47D3-B531-7E46684DF38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88536A74-DC70-47AD-A8C5-E9D1DE5EC7D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9C44BB71-EDE7-4D12-BE45-E33875EA143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4E52C5E4-CC60-421E-A094-6CF40EACBE7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6F2F904A-D408-4B93-8F55-9193B7FACD7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1838E582-03F2-4934-9EF2-B995EAD3883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1BABBFF5-33AD-489D-BCF1-7A48112874B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29C2F373-583F-4512-83CE-1C5E9121D75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4155CD89-CB85-4889-861C-086CD664A37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31D25F10-1DDA-4587-861A-CE893C666B3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21FA9894-61AB-48EB-9BD4-31329E78315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9D1CA1BB-B484-4538-A483-0DB46B3103B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127B08B1-4B0A-4544-86CB-96598B95F8D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47C6455F-D213-485C-B92C-FEBEB78C5A5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4E5B3E12-E8F3-4D13-822B-C703C2436D4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A3392E2B-CD13-4552-ABCE-547582F7013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A539C473-BB86-4CBB-9DA0-0426EA2B7B2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72679BB6-867F-4325-B1CB-DBABB07BC1E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2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2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A2E1EFEF-54FE-46BA-B1F9-8E7C01D9FCF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BE80DC47-46BA-4F0F-B1DC-547E0242118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3FBD5BB0-DFD7-43D7-BFBF-47FC2943EA9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AA0F85E4-E065-430B-B050-3012024D8B1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411C8D18-5E1B-47E5-835E-4ABD4A1D613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6C407A3C-5756-4419-9C1C-86C6AAFE44E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138DE0E3-DEB2-4540-93F4-0427F95E872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81DC2CB7-098D-44C3-ADDA-10194A59B8B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2268A3E4-FCAF-49DB-8FD3-995E6C07078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1800EE12-B3C8-495D-80CA-6649899A7AC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B4B7F07C-6CFF-4C27-ABAA-3CC88A794B3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A54A0635-EBA8-41FD-A531-350079B2D05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A2133651-42B4-4EFB-8B1A-19513B930ED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AD68EAF1-BC1A-4AD5-BAB3-88157D50390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C7935459-4773-43AB-82DF-CA385DAE21D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EE8B1DFF-2860-463E-A719-C7E3147C3B4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56A9CBDB-3743-4EB8-83DB-A75B1DC475F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C2B1551D-2E0E-434F-BB97-18489EB9F32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D0ECFB80-C77F-4276-9A96-96E2133CCD5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DA976993-30E3-4160-80F5-C347663F01A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DDA26E4F-8065-4D06-82DE-C7E332F173F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70E3E017-A6A6-478A-AAFB-7B48C35B2CC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8BBC5B75-6602-4699-AFB6-BA73E3768F8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919514A6-C036-4ED2-BA20-5DBB5271975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8" name="Immagine 27" descr="logo">
          <a:extLst>
            <a:ext uri="{FF2B5EF4-FFF2-40B4-BE49-F238E27FC236}">
              <a16:creationId xmlns:a16="http://schemas.microsoft.com/office/drawing/2014/main" id="{24E29796-4069-4259-87D4-C17DF14ACA3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9" name="Immagine 28" descr="logo">
          <a:extLst>
            <a:ext uri="{FF2B5EF4-FFF2-40B4-BE49-F238E27FC236}">
              <a16:creationId xmlns:a16="http://schemas.microsoft.com/office/drawing/2014/main" id="{C312DF29-5CBC-49B8-B025-42B429FBAFE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2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2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6B05EF3A-6E1E-4CE5-B8D1-8755B3A366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00A46F81-A4FD-45A3-8A9D-0EB7CD2A5E0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2ECBD8C2-E6BD-42ED-96C5-3125B8BC786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03267E28-AF3C-4DE5-B22A-7A7D68FEF58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0B7B51E9-D13A-46F5-AA0A-8F60118287E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F3284CD1-782C-4DEA-8FE5-9732052A575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24630BD5-3C82-4016-88C5-6624E2BC9E6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A5A121B4-9A16-4C53-9448-B713F9234B7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E74E30D2-61A7-40DB-81ED-CC7C7E95111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40781A26-E5C7-43A8-A3B5-33D340ABCE2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5BC71296-9D62-4B92-9A30-750C5C359E7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5B01F47E-F260-4E15-B215-86B9DFB0D3D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1D10B486-1319-44ED-822F-35D5BFFE0C5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71170044-03B3-4468-B0B1-358418B5F77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A57086D7-A602-42EB-B8F7-6A0AB0CAF3A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6AADFEDA-0244-4BD0-AC7B-69426606F39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566CE805-C3EE-49BE-ACBC-04D1AEB73F0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94FB09AF-8FE3-40F5-905A-3C6F61A7783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F854B124-F333-40D3-B0F1-B7BFC6828A4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5B37F100-5935-4482-B19F-92F462D2A4B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ED25D83C-D87E-40BD-8A7F-75FACD6A6CB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D02ADC14-AA0F-4DFB-94AE-17AA852FD69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C3F2CE7D-CB17-47ED-8BFE-59B1EAB23E1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B6DBC807-0AF9-4851-82E5-BB6606AA759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8" name="Immagine 27" descr="logo">
          <a:extLst>
            <a:ext uri="{FF2B5EF4-FFF2-40B4-BE49-F238E27FC236}">
              <a16:creationId xmlns:a16="http://schemas.microsoft.com/office/drawing/2014/main" id="{C0DDDDDA-8704-47E6-9D3B-0A689D82392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9" name="Immagine 28" descr="logo">
          <a:extLst>
            <a:ext uri="{FF2B5EF4-FFF2-40B4-BE49-F238E27FC236}">
              <a16:creationId xmlns:a16="http://schemas.microsoft.com/office/drawing/2014/main" id="{4C497840-122D-4078-B38A-44A9CEAD20B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2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23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A67C9080-C216-49A8-A691-AF3D1F7AB05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F7A231A9-66AC-4D81-84FF-BB5C2CEC0F3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E12D9DEA-5F22-472D-A63E-10F3630111E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A31DAE5E-5824-44F0-BB1A-536A516846D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E6786389-7F7A-48AB-9129-7CCB5C115A9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10E619C7-B716-4D56-BC4A-DB5EE7FDC8F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7B292030-3476-4DEF-93E1-1694E7643FB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91311EFF-8E7A-4C2A-BCB8-8966E2A841A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9D4E718F-62E8-4BD7-AF74-E9023FECA58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F2F94629-DA0B-46AF-850A-04A9FE6B434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D88F7FD6-FF60-4F47-9456-13F5ED77944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1803FA71-EAED-4E9A-82C0-892B0C33D46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E0514E8F-060E-4D30-A864-4FA96F28EF1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48576AC4-F386-4AF5-9D11-48F2E0F6C27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DD1B38C1-5BAE-463C-A0A4-D082E3FC1D4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07BDC4AB-DED2-451C-AD15-66A40D86D66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372CA6DC-19F9-49E0-9380-B03CDED9BB8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DC549C5C-E6D8-4046-9D12-12BCE87BD06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186282F4-6AA0-4AE0-9C4D-8F4822B5648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49EBD6C2-1AA1-4E9E-9939-EC1AEB3E24C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1EB5DA5E-03DA-4365-9615-BFB91C452A6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AAA665EB-EA66-48F9-B82E-247E5A5723C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86F7FFAC-5569-4FFA-885F-0032BDF8DFD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4A376F40-E884-47BF-A4F3-67758921C6A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8" name="Immagine 27" descr="logo">
          <a:extLst>
            <a:ext uri="{FF2B5EF4-FFF2-40B4-BE49-F238E27FC236}">
              <a16:creationId xmlns:a16="http://schemas.microsoft.com/office/drawing/2014/main" id="{4F6549A4-D226-414B-8080-B158639507B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9" name="Immagine 28" descr="logo">
          <a:extLst>
            <a:ext uri="{FF2B5EF4-FFF2-40B4-BE49-F238E27FC236}">
              <a16:creationId xmlns:a16="http://schemas.microsoft.com/office/drawing/2014/main" id="{2253BFE2-733F-4911-88FD-6DF49E5DB44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2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2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352B5F99-DB19-4665-B1E4-AE52A51745F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0648D2ED-0B6F-46B4-91AA-8218A77B6E9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015D611F-3409-4CE7-9859-B22905D212D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E7BB0745-1573-46B7-99B3-2552A309181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8C70A3F6-19CD-497D-868D-FC640DEAC5A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68508DA8-08DC-493A-BF30-55161D100DC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2890BBF0-D4D6-46CF-BA79-4032ED9C038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964DECBF-438A-4D7E-BDC3-138A58C271F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0EF2B86E-82E5-45AB-906A-D5A3D53E8E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3587221E-58F9-4BAF-8BB4-5F1F1D36CE9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CA47B295-2DFA-417B-A4CF-290B6A70D35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C3997A13-0F06-41FC-9F98-089D38CE880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3D7D265B-6904-4A8F-87C4-EF74736E2DA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589784E4-25FB-43C6-A6CC-813F8FFB631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5376A838-663B-479D-9F2E-1A9745BEC1D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815E13B5-6F05-4390-95A4-D7486503E94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997A394D-E28C-4320-8DF6-B2A5A43B0EA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BA6D18AF-3DAC-4D8C-91F1-1CF82B3A712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FC578E23-2F29-43E8-A167-0B3FE109218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AB8B757A-152C-40B7-8C58-54749EA5993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DF802A20-5F29-4298-90DC-643BEA29AF8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24EAEE08-7AAE-4BAE-A1F4-74C7A972E97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D26FD315-C5A2-49B1-B922-A989158D898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3BA323F7-E7D6-48E1-B45E-670BD140FEE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8" name="Immagine 27" descr="logo">
          <a:extLst>
            <a:ext uri="{FF2B5EF4-FFF2-40B4-BE49-F238E27FC236}">
              <a16:creationId xmlns:a16="http://schemas.microsoft.com/office/drawing/2014/main" id="{93B9169B-ABFA-4C90-B4A9-1607429B41E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9" name="Immagine 28" descr="logo">
          <a:extLst>
            <a:ext uri="{FF2B5EF4-FFF2-40B4-BE49-F238E27FC236}">
              <a16:creationId xmlns:a16="http://schemas.microsoft.com/office/drawing/2014/main" id="{D928E08B-45A7-49EE-BBC9-5D91F35A768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0" name="Immagine 29" descr="logo">
          <a:extLst>
            <a:ext uri="{FF2B5EF4-FFF2-40B4-BE49-F238E27FC236}">
              <a16:creationId xmlns:a16="http://schemas.microsoft.com/office/drawing/2014/main" id="{EC57E3E5-D0C9-4717-B789-473C716CB8B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1" name="Immagine 30" descr="logo">
          <a:extLst>
            <a:ext uri="{FF2B5EF4-FFF2-40B4-BE49-F238E27FC236}">
              <a16:creationId xmlns:a16="http://schemas.microsoft.com/office/drawing/2014/main" id="{058A0BC9-403B-4213-9736-26DC5269C0C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2" name="Immagine 31" descr="logo">
          <a:extLst>
            <a:ext uri="{FF2B5EF4-FFF2-40B4-BE49-F238E27FC236}">
              <a16:creationId xmlns:a16="http://schemas.microsoft.com/office/drawing/2014/main" id="{81B82B7E-D7DE-4142-A4C6-B6D690B5CE2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3" name="Immagine 32" descr="logo">
          <a:extLst>
            <a:ext uri="{FF2B5EF4-FFF2-40B4-BE49-F238E27FC236}">
              <a16:creationId xmlns:a16="http://schemas.microsoft.com/office/drawing/2014/main" id="{CB617803-CE4F-480A-ADB4-059159807BA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4" name="Immagine 33" descr="logo">
          <a:extLst>
            <a:ext uri="{FF2B5EF4-FFF2-40B4-BE49-F238E27FC236}">
              <a16:creationId xmlns:a16="http://schemas.microsoft.com/office/drawing/2014/main" id="{2F0711B0-D78C-4298-BA73-510FB3F088D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2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25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F3EEF5C6-E33E-497B-8366-98404699D7B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6A38A70C-E0C9-405D-B155-CEC78FD9D4E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FD15C88E-2B4E-4679-9228-081F3AA367A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2E3C985B-C151-4DDD-9823-BF402F8C6D6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BB429E77-A7C8-4CF8-A677-39A40592632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7AEB31BF-C977-4BD2-AD38-1BB842ADFC8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2D18785C-038A-4A13-8132-FE24CBDD79D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9EF83483-98FC-44A8-8DA4-948DD7F1C27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BF56F358-5EA4-4D0B-8071-6E329C08068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B6152CD9-D39F-41A6-8F24-519EA1E27E3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C649DF2A-79AD-47D7-A49B-57581D3D587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F9DAA32E-7675-4952-96D8-A7C43689C1D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7D755F40-3EE2-48C0-B479-EB50D48341E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4A40763C-2CF6-47BA-826B-705440EA95B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F8B0C11C-28DF-4F47-B9B4-737FBC7419F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A39913C7-B663-4BCC-8D30-97DF5ADB857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D8601D69-CF76-486F-8D00-193A2404C19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BDAFFD63-4857-43BA-BB8A-647D49A3FAE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0D59DC45-6B37-4D9D-8221-FDD35CC5338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EA860BBB-81EC-435A-9F2B-29CA365DCD9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72C1E899-E57D-4AE1-A44B-C2FF04F3CE1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745691BA-6413-42AD-B29E-D1EC56C6804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CB3E89A7-A6C0-4A61-B291-B47D426949F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8CBFB049-4332-4E11-9CEE-B8FC12F3D2E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8" name="Immagine 27" descr="logo">
          <a:extLst>
            <a:ext uri="{FF2B5EF4-FFF2-40B4-BE49-F238E27FC236}">
              <a16:creationId xmlns:a16="http://schemas.microsoft.com/office/drawing/2014/main" id="{F90BDBBF-E2D1-4D5B-B4D4-6756D837853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9" name="Immagine 28" descr="logo">
          <a:extLst>
            <a:ext uri="{FF2B5EF4-FFF2-40B4-BE49-F238E27FC236}">
              <a16:creationId xmlns:a16="http://schemas.microsoft.com/office/drawing/2014/main" id="{BCDB1859-0600-46B2-9F51-1A28B5BD4DF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2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26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485D3C45-20CA-4F46-A431-4B4EF4B60F8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E9D4C707-EB05-4F1E-AE73-9EC81186DEF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4E2BD1C1-F0C7-4EB6-9D3C-2D69FA479D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F964DD34-B299-4FDC-BA4E-AC3DD330C1B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A10E9DD9-659E-4505-BAF7-82567911422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0A5E62C4-299E-4FF9-B3E3-10A7445A19B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536DCFF1-4362-4D01-8BE7-1CC33A78750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84AB9A8D-2BA3-414D-A638-97694D5FBB0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2BCE5A6D-29E5-42DD-824F-45F7133A883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130F73E8-3E18-4CC6-A854-2475329C9B9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80236DB9-3204-47ED-B625-7C020B5B74D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DF83F70A-F470-42FE-AD10-95CA5328009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22613299-78AC-40B2-A399-58EA5151411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1F9F42AF-F2E1-49A2-A53E-D9AFBED050C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FE9F39E1-5180-4423-A75F-FF9DCDCCBF1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4876D526-393F-4531-9ECF-F6A77450DBF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64D6563F-8EB3-4E4C-ADF6-680D59D5DF6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E95438A8-95AE-4AE8-A142-E0AE25FF3F2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2026BCC8-048B-43D6-98D4-906F6799FF5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C324C0BF-085A-42A8-B6DD-A3D3F2B41A1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8694CE03-47EA-486A-B8E5-125CC5C0910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1004B883-3F8B-4393-BF87-ABF80A5D0EF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532537D9-1DDA-4CA1-8D84-132954362F0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AA2CF3E8-A6AC-4A70-818E-6829309DA24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8" name="Immagine 27" descr="logo">
          <a:extLst>
            <a:ext uri="{FF2B5EF4-FFF2-40B4-BE49-F238E27FC236}">
              <a16:creationId xmlns:a16="http://schemas.microsoft.com/office/drawing/2014/main" id="{54947194-4B71-4C45-9B6B-E9B04EC61B6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9" name="Immagine 28" descr="logo">
          <a:extLst>
            <a:ext uri="{FF2B5EF4-FFF2-40B4-BE49-F238E27FC236}">
              <a16:creationId xmlns:a16="http://schemas.microsoft.com/office/drawing/2014/main" id="{E13E4BC0-5DB9-4ACA-B58B-492B47A840B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0" name="Immagine 29" descr="logo">
          <a:extLst>
            <a:ext uri="{FF2B5EF4-FFF2-40B4-BE49-F238E27FC236}">
              <a16:creationId xmlns:a16="http://schemas.microsoft.com/office/drawing/2014/main" id="{C769A144-AA41-4E9B-907D-D6B8038BEF4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1" name="Immagine 30" descr="logo">
          <a:extLst>
            <a:ext uri="{FF2B5EF4-FFF2-40B4-BE49-F238E27FC236}">
              <a16:creationId xmlns:a16="http://schemas.microsoft.com/office/drawing/2014/main" id="{7F01CD70-E0A1-438E-BCA4-8D17BD6E52D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2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27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AC1D1E53-49BB-46F6-AABC-2E9FC943B52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D823D651-3ECE-44FC-A0ED-53757BAD760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92259DCE-81C5-436A-BB85-C00C306F521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DEFA592C-B7FD-4CB6-9CAB-3B09A882D21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21E77249-6102-43C3-A2FF-31B7ABAEA0A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027C1BD5-DF5E-437B-AC36-AB0C9645262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BE02F5C3-F568-4F9C-8589-55795408A9E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D5853CA6-495D-40E1-9AB6-438DD9F0B36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60EACACC-F8C9-4936-8F11-89E75697F51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F02EC130-6424-43D3-B9CE-2F504958843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6097D56B-1BDF-4F52-AD72-414737225DC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CBF9C7CC-25F9-48E8-8F40-2AD4D386709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FF376D11-EC33-40F3-9FCF-518D1AB63AC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2FE207BE-E518-4681-92A5-0A3DBF4E836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7E2A4167-F4C6-462A-97CE-F7BC6FFD741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9040A195-6E86-46AD-AB7D-699E72EA210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3E7BCA8F-BF16-49DB-946C-8D6AF7A971A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D39D58A0-66A4-4361-BBD1-1036A7189AC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FFC6B266-4711-4CC0-8100-F6624111FFD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4AFC2299-3CDE-443F-AC8D-8EC7D9CC630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637B8C36-D460-469A-A219-9ACBAE3C5E5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E9A9A8B0-B213-43A5-9F0C-712E595025E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A0CD153E-516B-4091-A68D-8922EABB6C9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9F678796-BE8F-4F3F-8841-2816161C966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8" name="Immagine 27" descr="logo">
          <a:extLst>
            <a:ext uri="{FF2B5EF4-FFF2-40B4-BE49-F238E27FC236}">
              <a16:creationId xmlns:a16="http://schemas.microsoft.com/office/drawing/2014/main" id="{C06187DF-BD9B-4B6B-9500-D8662B4474F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9" name="Immagine 28" descr="logo">
          <a:extLst>
            <a:ext uri="{FF2B5EF4-FFF2-40B4-BE49-F238E27FC236}">
              <a16:creationId xmlns:a16="http://schemas.microsoft.com/office/drawing/2014/main" id="{A64E2861-AD0C-43FF-98CC-E6B3EA03DBD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28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28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D17984D7-DA57-42BE-A38A-D66C5B96EFB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DDB03FA9-9C55-4A2A-B392-3BB2DFAD696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38B63C20-A7ED-4A45-B936-79FBFB1A88F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BD95FD0E-BEA5-4E52-BCD0-5C35566E0D9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2FE7341B-F8EB-49A1-B99B-25D5A1558D5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8D07CD27-C1C6-495E-8CE3-A150CE32D73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2757DC5D-524F-49DC-A13F-BC3654CF39E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30D492E6-09E7-4422-B2CE-53D5D19C8E1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48D0BAC7-2A0D-4794-A586-731BF5F5258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3496D520-C68A-4DCC-AA92-A517DBE8B42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95C15B6C-C486-490E-9ED7-EFC0BD4CB9A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F5A1E356-FFB6-4052-8F2D-0E516924297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FEA25380-A806-4E0C-A3CC-51260478D81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EB1B1C97-8DC8-493D-9FB5-2A8E5752EC0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64780667-893C-47D2-82B4-0080876C230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6F96F0F5-328B-4112-8943-1168AD4BC3F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DC78786C-28A3-4981-A05C-71D1C3AC595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2EDBEE89-D006-4487-984A-622C327338F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9D5A2DB9-1DDB-4FA7-AE76-DAE7BF6C0ED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90CBBC7A-DC03-43A4-921D-7A5A0559477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C318000D-C622-43E3-903E-C0AC3ED38BC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5CCCFF90-A60E-470D-A4BB-626DB0D99A5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61D289D2-61B1-4183-8294-456EB3781B1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D7D55CDB-C832-4B68-A5C5-3FE630B8B8E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8" name="Immagine 27" descr="logo">
          <a:extLst>
            <a:ext uri="{FF2B5EF4-FFF2-40B4-BE49-F238E27FC236}">
              <a16:creationId xmlns:a16="http://schemas.microsoft.com/office/drawing/2014/main" id="{66ECE5DE-C9BB-40B0-9C06-84DE64ADD80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9" name="Immagine 28" descr="logo">
          <a:extLst>
            <a:ext uri="{FF2B5EF4-FFF2-40B4-BE49-F238E27FC236}">
              <a16:creationId xmlns:a16="http://schemas.microsoft.com/office/drawing/2014/main" id="{F642421B-83A1-48AB-9F84-3A96A65CD92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0" name="Immagine 29" descr="logo">
          <a:extLst>
            <a:ext uri="{FF2B5EF4-FFF2-40B4-BE49-F238E27FC236}">
              <a16:creationId xmlns:a16="http://schemas.microsoft.com/office/drawing/2014/main" id="{CAEAFB21-4C20-42AF-9591-3F8F8DCDC4D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1" name="Immagine 30" descr="logo">
          <a:extLst>
            <a:ext uri="{FF2B5EF4-FFF2-40B4-BE49-F238E27FC236}">
              <a16:creationId xmlns:a16="http://schemas.microsoft.com/office/drawing/2014/main" id="{93AF69CC-84CA-4C9E-97C5-2B655BCBFA1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2" name="Immagine 31" descr="logo">
          <a:extLst>
            <a:ext uri="{FF2B5EF4-FFF2-40B4-BE49-F238E27FC236}">
              <a16:creationId xmlns:a16="http://schemas.microsoft.com/office/drawing/2014/main" id="{5DE05C1A-9561-489A-AD0B-11A90228B94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3" name="Immagine 32" descr="logo">
          <a:extLst>
            <a:ext uri="{FF2B5EF4-FFF2-40B4-BE49-F238E27FC236}">
              <a16:creationId xmlns:a16="http://schemas.microsoft.com/office/drawing/2014/main" id="{EA9065D4-59D3-480B-A95E-669D3EE3C3F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29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29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C726AA23-76C0-4CCC-85F3-C6D9210310D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6B08EB43-B749-412B-9245-C718B4E9D9F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C8D98D61-FDAA-4E6F-A48C-02DFB918115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B9CE073B-1DAF-4842-84BB-4D6399E28C2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7E5DE445-8FAB-4827-BA33-62F99CF26DF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D3EAF85C-D3A2-4E9B-A3EC-EA7373629D7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FE926EFD-B474-4DCE-BDD2-21388261121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03C5AAEB-9267-4871-8C8A-510CEDB479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6AE2723B-9034-4472-98B9-FE2C655B560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63528759-1E38-4651-937C-35B08ADCA29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4C833D1D-2368-4B1E-8596-2714A1DBD9F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FC79BAC3-A617-491B-93E8-EBC31751284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8501CB08-CBD5-46B6-B3EF-B0DFF9D8AB9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677FA07D-5FB2-4AE5-A191-89464BF7ABA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9AAF2844-F288-4E3B-B026-8E57B796B18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1569DD8B-DCF4-4D4D-B9F0-3F908CE6B87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B917DDAC-5D94-40E3-BEB7-ABF6437E429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FADABAFC-9127-4F3E-AE45-767592819CE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8F485B53-3B82-400F-BCCF-F95EB21B892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53F622E9-FC7D-4AA7-A128-78EF813A461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5F6417B8-4AD4-4228-836D-9748B1D1BD0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5B0D55B9-7D4A-42E8-9F50-C0414B13EA7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47BA53CC-185D-4B99-AF1B-7B837B07645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8AF61DF8-87FD-4F09-9BFE-A4995881F45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8" name="Immagine 27" descr="logo">
          <a:extLst>
            <a:ext uri="{FF2B5EF4-FFF2-40B4-BE49-F238E27FC236}">
              <a16:creationId xmlns:a16="http://schemas.microsoft.com/office/drawing/2014/main" id="{C90BB6E3-41E6-4F32-8DC4-F7011A4D576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9" name="Immagine 28" descr="logo">
          <a:extLst>
            <a:ext uri="{FF2B5EF4-FFF2-40B4-BE49-F238E27FC236}">
              <a16:creationId xmlns:a16="http://schemas.microsoft.com/office/drawing/2014/main" id="{E40EB350-C336-48CD-B764-E48100A1A36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2A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2A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FFD1AB68-EEB1-4217-AC5D-879BD7EC234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38812FF3-D108-4723-9357-FB230EC8958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7E38610F-E6DC-4EAE-A8AF-7BC36B35FA2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85769B6F-58FA-4E9F-80DA-CF7F8E36A2E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7B34D1E9-D40A-4B80-9C94-09E5640F8BB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229ECB1D-A8B0-4006-8CB2-772873C0FB5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D93A0468-5809-41FE-B94D-8FADFF804A7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5CA11D15-CA91-4370-9B71-3F8849AA5BF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20801B7E-A406-4840-99C2-732DDDE31B0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D138FBD3-9F96-4A4D-935E-8C2E4AB5789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811BBCB4-8205-4E43-B90D-6B3C11F99C3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99534987-FE94-4042-9699-70B7C2A56DD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1C102611-6AFF-41E6-86AC-949C12D623C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36085FC4-F776-4D7B-BB39-7FDEBB88DBA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2EF3B977-0174-4D59-9568-6926791B6B1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2D29E258-1EFE-42FA-8C20-1F3EB6281AD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752E2E30-38DC-4AAD-8808-7CFEDEB78CA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DF3FE274-322B-4756-BC98-FD7E474D57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B9200106-1AF9-487B-9EF1-1B3EAA79352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7C02C3B1-DA60-467D-B694-DA072E80BFE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C295B924-49A5-4FCE-BD68-28586B89C46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280D8A3E-9642-4154-88A3-8039A6DF334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669EEA1F-CEA0-4DFD-B8A1-ED6CA40FD3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C94D97A5-514F-4EE3-9E41-71045DFE0BD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0F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0F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9727F5DD-CF77-4092-957D-508D3AD5EC4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FA12A9EC-B728-4B3A-995C-27B7417FAC6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3C9F8620-9912-4943-9218-3622F7FE5C8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B25824A3-B6CE-4744-8DDD-1541D5273B5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30EF8841-3EA5-4EE4-84BA-21EB8700A97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58963C5F-C321-42CC-AC39-38A43FFA597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817ED0C7-A225-44CA-A46C-6BA9DC69106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F556A7CF-84F5-4874-8361-EC7E00C755F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9E8B4CE3-8F0F-4E8B-BE53-AAC3C5080CC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FE9DCBBC-56D0-4306-A640-45CDED1EA1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588DB22B-42B5-45C8-B0D4-734D3CFF749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C3257C48-C82B-445C-B88A-DA66D0E0307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F1975F39-7B4B-4E3B-8753-5BDBA16BE95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F6FE37E2-14BF-4091-9064-B6B1B6863BF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8070E48B-2CAA-46C0-B4A6-97B56CBF633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761D9441-85FE-43FF-B547-F55CCE83D5C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0C509E4D-3F37-4444-9858-1E31BFD72FD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9ADAAF1B-58A5-4FE3-8367-7E5932EAE65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E7B558C4-841F-4251-A955-942DAF7DBC6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9F5A0D89-1AB4-41AC-AAE0-4E6764FE64E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AD59BC2F-D35D-44B8-84F3-68EB251A21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202BAC95-C4A1-4A33-9D7E-917429BBBB0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28575</xdr:colOff>
      <xdr:row>0</xdr:row>
      <xdr:rowOff>76200</xdr:rowOff>
    </xdr:from>
    <xdr:to>
      <xdr:col>0</xdr:col>
      <xdr:colOff>1445895</xdr:colOff>
      <xdr:row>0</xdr:row>
      <xdr:rowOff>1237615</xdr:rowOff>
    </xdr:to>
    <xdr:pic>
      <xdr:nvPicPr>
        <xdr:cNvPr id="26" name="Immagine 25" descr="logo">
          <a:extLst>
            <a:ext uri="{FF2B5EF4-FFF2-40B4-BE49-F238E27FC236}">
              <a16:creationId xmlns:a16="http://schemas.microsoft.com/office/drawing/2014/main" id="{FE8B33BC-D985-4A2D-AD08-8C1FDE84E5E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76200"/>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F756AB82-5CD9-4CCC-9751-D3880B199E2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8" name="Immagine 27" descr="logo">
          <a:extLst>
            <a:ext uri="{FF2B5EF4-FFF2-40B4-BE49-F238E27FC236}">
              <a16:creationId xmlns:a16="http://schemas.microsoft.com/office/drawing/2014/main" id="{C76E91AB-8AB3-4F86-932E-EFB7D8250C5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9" name="Immagine 28" descr="logo">
          <a:extLst>
            <a:ext uri="{FF2B5EF4-FFF2-40B4-BE49-F238E27FC236}">
              <a16:creationId xmlns:a16="http://schemas.microsoft.com/office/drawing/2014/main" id="{1D37DB7D-05F1-4D65-91FA-FB70E030321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0" name="Immagine 29" descr="logo">
          <a:extLst>
            <a:ext uri="{FF2B5EF4-FFF2-40B4-BE49-F238E27FC236}">
              <a16:creationId xmlns:a16="http://schemas.microsoft.com/office/drawing/2014/main" id="{70C4E26D-6C69-423C-97AE-B821C4F50F7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1" name="Immagine 30" descr="logo">
          <a:extLst>
            <a:ext uri="{FF2B5EF4-FFF2-40B4-BE49-F238E27FC236}">
              <a16:creationId xmlns:a16="http://schemas.microsoft.com/office/drawing/2014/main" id="{C7D82517-6AF4-4CC2-8D88-ED668FC9F68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2" name="Immagine 31" descr="logo">
          <a:extLst>
            <a:ext uri="{FF2B5EF4-FFF2-40B4-BE49-F238E27FC236}">
              <a16:creationId xmlns:a16="http://schemas.microsoft.com/office/drawing/2014/main" id="{97704283-E10D-4598-B49A-58D9290870E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3" name="Immagine 32" descr="logo">
          <a:extLst>
            <a:ext uri="{FF2B5EF4-FFF2-40B4-BE49-F238E27FC236}">
              <a16:creationId xmlns:a16="http://schemas.microsoft.com/office/drawing/2014/main" id="{715058D4-7FAE-4965-BB8A-36B1F31CB5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4" name="Immagine 33" descr="logo">
          <a:extLst>
            <a:ext uri="{FF2B5EF4-FFF2-40B4-BE49-F238E27FC236}">
              <a16:creationId xmlns:a16="http://schemas.microsoft.com/office/drawing/2014/main" id="{C3DA7FEB-459B-4AD3-9874-231A507BF25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5" name="Immagine 34" descr="logo">
          <a:extLst>
            <a:ext uri="{FF2B5EF4-FFF2-40B4-BE49-F238E27FC236}">
              <a16:creationId xmlns:a16="http://schemas.microsoft.com/office/drawing/2014/main" id="{46092D9E-B429-4301-8E72-39C3AAC4C3C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6" name="Immagine 35" descr="logo">
          <a:extLst>
            <a:ext uri="{FF2B5EF4-FFF2-40B4-BE49-F238E27FC236}">
              <a16:creationId xmlns:a16="http://schemas.microsoft.com/office/drawing/2014/main" id="{8FBF9886-22CF-42EF-8756-F59F4EA82BC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7" name="Immagine 36" descr="logo">
          <a:extLst>
            <a:ext uri="{FF2B5EF4-FFF2-40B4-BE49-F238E27FC236}">
              <a16:creationId xmlns:a16="http://schemas.microsoft.com/office/drawing/2014/main" id="{50AEFAA2-7BAF-4CBF-B849-1DA4A87AAA6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8" name="Immagine 37" descr="logo">
          <a:extLst>
            <a:ext uri="{FF2B5EF4-FFF2-40B4-BE49-F238E27FC236}">
              <a16:creationId xmlns:a16="http://schemas.microsoft.com/office/drawing/2014/main" id="{9122A2AF-FE99-4AF4-A969-B91CC6BF35C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9" name="Immagine 38" descr="logo">
          <a:extLst>
            <a:ext uri="{FF2B5EF4-FFF2-40B4-BE49-F238E27FC236}">
              <a16:creationId xmlns:a16="http://schemas.microsoft.com/office/drawing/2014/main" id="{C3846403-3B4F-439A-B862-06F6F6C3737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0" name="Immagine 39" descr="logo">
          <a:extLst>
            <a:ext uri="{FF2B5EF4-FFF2-40B4-BE49-F238E27FC236}">
              <a16:creationId xmlns:a16="http://schemas.microsoft.com/office/drawing/2014/main" id="{8B9B3033-6233-4950-86B2-BBC00D9CF31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1" name="Immagine 40" descr="logo">
          <a:extLst>
            <a:ext uri="{FF2B5EF4-FFF2-40B4-BE49-F238E27FC236}">
              <a16:creationId xmlns:a16="http://schemas.microsoft.com/office/drawing/2014/main" id="{0DE3148F-830C-4C00-AB04-E42AC4ABDC4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2" name="Immagine 41" descr="logo">
          <a:extLst>
            <a:ext uri="{FF2B5EF4-FFF2-40B4-BE49-F238E27FC236}">
              <a16:creationId xmlns:a16="http://schemas.microsoft.com/office/drawing/2014/main" id="{75467C99-C35C-4F09-9D7B-588DCB3A02B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3" name="Immagine 42" descr="logo">
          <a:extLst>
            <a:ext uri="{FF2B5EF4-FFF2-40B4-BE49-F238E27FC236}">
              <a16:creationId xmlns:a16="http://schemas.microsoft.com/office/drawing/2014/main" id="{0E25AA3B-504F-427F-85BC-0460E21AFB3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4" name="Immagine 43" descr="logo">
          <a:extLst>
            <a:ext uri="{FF2B5EF4-FFF2-40B4-BE49-F238E27FC236}">
              <a16:creationId xmlns:a16="http://schemas.microsoft.com/office/drawing/2014/main" id="{C9F399FA-F20B-4F62-9DEC-B24A9751FCF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5" name="Immagine 44" descr="logo">
          <a:extLst>
            <a:ext uri="{FF2B5EF4-FFF2-40B4-BE49-F238E27FC236}">
              <a16:creationId xmlns:a16="http://schemas.microsoft.com/office/drawing/2014/main" id="{BD87F5BF-11D3-4757-A8DF-E6FEF0EF7A9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6" name="Immagine 45" descr="logo">
          <a:extLst>
            <a:ext uri="{FF2B5EF4-FFF2-40B4-BE49-F238E27FC236}">
              <a16:creationId xmlns:a16="http://schemas.microsoft.com/office/drawing/2014/main" id="{26F54835-125B-4022-99D1-DC4BC37E54F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7" name="Immagine 46" descr="logo">
          <a:extLst>
            <a:ext uri="{FF2B5EF4-FFF2-40B4-BE49-F238E27FC236}">
              <a16:creationId xmlns:a16="http://schemas.microsoft.com/office/drawing/2014/main" id="{9E337FC3-43EF-4A8E-85AC-A0B241E5206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6B22CBF1-05CA-47D7-97F7-B2A8EDA48E6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DC4E68AC-1F64-4290-84E1-F1C5005E032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7F5A569C-54BC-4124-B83A-49D72B95D16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D68DDFE1-5A9B-47CD-8D44-0656F954293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25A4C623-1893-4D87-A8BA-97D5F51F844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DD4F9B42-3A1D-4057-BC94-B8693FEBF07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0FE7ACE1-7C41-49EC-88D4-59F2B27DD0A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0BF04CA2-FA3D-491D-82B0-2090DF8442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39690E57-CCA0-46C9-877F-B0E0B5B180F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C16DC304-2386-491B-A6D7-2BB2105DEFC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7EF212E3-92F1-4636-86F3-4FF6A707D5F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E77C18E7-A362-48DD-AB96-630A2ADB60A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4D3130C5-45BD-407C-955B-C06E546977F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239E9872-17EA-402C-A242-29F7CC01337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2039882A-AC75-422A-9069-EE8A22BB891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B5E37A04-80A9-4685-A613-0D44F4B2936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A97BF518-55AC-4EC1-8957-59CDB96FBEE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AF5E2946-7F4B-4BF6-9D6B-FCE16DCEF57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6AEADD89-218C-44B0-851B-11DBD12A30B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CCC5FE27-F2D5-413F-A784-E60B1A12CF7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6FB7E887-781B-4241-9734-5CFBF4A2607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D3352551-DC52-4806-BE28-12461187162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32BA85C8-2E74-4B93-82F6-6DC4C0B8B11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65E423AD-96D1-4310-BA10-054630CDAC5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3AF126C9-F41D-4226-85D0-5484CBC7CD5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6840C03D-F739-4B75-B36A-2FF2137CE01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E125EFB1-6A25-4951-89A0-63546C048C3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D57C260B-6D6B-44B3-BA95-A07C0C731D5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E91D213F-E400-48ED-A39E-254D7B97C9E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03C849F9-AEB5-48D6-832C-41E31835BC7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9349D115-5D70-4B0F-9BAD-30BF1764875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9AC90DA6-E102-4CCC-9936-3606A4B5B7E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9BAB7B8A-2AAB-4D67-8736-E1DBDC1A79E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C92AC985-6D83-4A51-A574-C81F2A910EC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B7793262-BF11-4897-8D7A-2BFB1C7A6A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E4D57150-F4C8-4298-81B6-F9FFE66EDBF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27678CDD-6D9E-4769-8F4D-F322BF46D28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6C3208B0-04E5-43D9-AFB3-1E02CDC529F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316A195B-16E3-4D40-99BF-7349CBDB858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F554886B-6F20-444D-8FF2-9F317B92957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F744FCC0-2F0B-4C34-A028-F12A929778E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DDE888E3-0664-4582-8103-C7E77024D2D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4DFA3B12-D57E-46C1-BB02-5FA9326CF66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AA5423BC-0EA0-4731-946F-14CB46CBB46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213B5CB5-41B4-43B4-8A4A-B455A4B267E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54534585-0EC6-43F4-B53A-AB3E0667774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57BBCB39-74B3-412B-8771-FB9376828A8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6AD72036-6126-4E88-9589-D0DF41F463C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1AB230B4-9CE2-49C9-9EF5-CDF99FB7461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D4649638-EE4E-4E1D-A96E-97616A343E0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503F6370-E9FD-4774-9AEE-847602D8082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B46552D7-CDFC-4903-827A-1D378BD13D0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4AECFADF-0D65-42C7-9D7E-BEFB0C4B5D4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59A16961-CE6F-4023-8D9D-5B4DD59B8F2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551EF40C-80E7-48FA-B919-078E4034404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8E72D3E6-583C-418B-9623-28460799955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6952C48B-B353-4720-AC17-6D1CD32AC82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AE0B4003-1933-42E4-A615-975C32614C8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84925DEF-F6C2-4AEB-93DA-E22B982A774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0F923B6F-A1F4-4945-B626-ACB8D87DF9B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27313CF1-0979-41D4-9886-B0B282C375B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61A9C8B7-1A2E-4244-9D89-1E07BEB77AD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8D1AD586-77A6-435D-A9E5-140EAAC382A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A3704A0C-067E-44F0-A84E-574F54FE637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B9E5CB06-560C-45ED-8F34-E9DDDBF56E2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BF46787F-B2D4-4C71-9DBA-8A34FDCD8C5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3ADE8C52-A7C4-4536-A67B-22DD2017C9F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D5996F61-7F0C-4453-A041-4C05E09DA4C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61201010-D5AC-4A84-A4AC-9715F564559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85C6AD10-56C9-4552-9666-4F2A0DCC40B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D04B98C6-4CA6-433A-A31B-46944E3639E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78BFB881-BF1E-4A3E-8FFE-FCC7A05C12B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D847506D-DF6D-4E1A-8EFA-C4DC90D8D99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2A6AB9C2-F67D-4285-B651-714D1688CFD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22263237-40EB-4F73-AFB2-C27499AD786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A0106A06-2619-47EF-BD24-5B364AA01C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5B0C46FC-9E90-4F8C-908C-5B5FC8516E6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158E6234-DA5E-4963-B3B4-D043FB2F47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8E91661B-6C27-4027-BEA6-694CC8DB00E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C4F8164E-308C-4D5F-86F5-B0EF286D357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5BFB9109-5B33-4AB4-A399-DA458D7D050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B2578445-8B45-42A9-92B6-F7D32342FC7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390158D2-F145-4CDF-9A60-EC10E511C6E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744FD133-810F-4E32-B1B2-D237F1B1534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64A9AB38-3E43-4160-B9B7-2FBAC61B23D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8BED8074-4CFB-4637-AC4C-DA86838B81A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8E18F89C-0824-4BA7-A76A-26EBBBB1F4B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19B73DA8-CD66-4003-9351-112CB74A8E5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84F7972E-5603-48AE-9E72-F98143BA2F4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73C589CA-D016-4B73-864C-51D21476A29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0BB3F06E-AB3B-4736-9F92-B9F229D979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298D1BCB-78AF-427C-A236-847DBEEF7F3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E307BAB9-2994-4197-AC86-199A7AA5FF2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985A486D-CF4B-4E41-A845-650DCCF1BA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CB4562ED-F7F3-474C-B88E-A6D0938AD52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42DED4E7-4BF6-4A07-8DF0-DDDDCAFB51D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F26CF960-9F72-4B92-9804-EE37817C20D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3F13FC35-4994-4D62-BE6A-DBE2D834591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1E5C0A83-9D7B-4713-946B-41B6CBE99A5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7044CFCA-9947-4A0F-B57B-736C1FB78ED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E0F76675-0E2E-4A47-BE5B-9A0FD068F09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9B4EA002-1F9B-4DC9-B174-C1FA0ECFC84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E98C144E-4FA1-4777-BFA2-2DE3CC8CFC6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AED5B2D4-780F-429A-BACE-A0BC836238B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75937D78-124A-4326-9235-BF50C64F22A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2D2CA23A-5071-4B8B-86E7-92BD1DD6D3D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417B67EC-7EEF-4A39-A6D0-735F9B9C1C1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21702EEC-A01E-4BB8-AA5F-CED6D70BF83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FF12F0BE-DC09-45AD-8E81-21637DF4A6F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908A02F9-FC25-4656-BC30-A48BD6DA1AD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1D3DF317-F5B5-4A85-8F03-3CD89D6D24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FA837887-F30B-4CA5-B5DA-CD4EC4718F7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06BDA458-C55C-472F-88FE-7BD56B11322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5ADFC9F3-D530-45A9-A714-BA31E21444B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967132BF-E8B0-403E-A612-B257C8ADC76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038A3D8A-FF3A-4BEB-97C0-79B3624638A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46A9990B-0988-4F19-8A9C-01B1893903A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0EEECF7E-5954-4121-9326-0486E3D3A53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4EF65B65-1EA0-473C-B450-03620C4D984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2346C8F1-B07E-405E-9167-7299144CD08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29ED8469-AB07-4192-ACF5-112D2137B92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282804BB-72B7-46F8-BFE1-B9C77901354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96A321EB-314F-45D3-838A-557A1668686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C2D54112-FCA4-4AC8-9A3C-D0E71A6D313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266B6F81-C444-4E26-9E4E-C2F313AB79A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5FD80E8B-C77E-4059-B995-056EF3D01A8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69659A30-2F6C-4B67-BA5B-2D67D6DEDEC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66FBE1E0-A660-4270-A81A-62545D15C87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8C5B0EE7-1B5A-4F66-88B5-4892BDE1AE6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FB506259-C0AA-46BC-82C7-3576F0BD996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6A8971DF-9335-43B6-B2F0-D41E1A7FB4F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81F28CE8-0D55-4483-B5B2-F957B05194C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430F650F-448C-4E69-90FF-49EB688AF35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4DAC16BD-6252-429D-95DF-D8453612859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B981E9AE-C919-4A57-A8D5-4119C73F118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62D9E1C1-F7FF-40CB-B249-8882216676B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FCEE6440-B099-498A-84BE-A641409C696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604AC5EA-8F35-43FC-AD67-F4FA7B8B111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F3B4A291-FFCC-4797-B8A0-5633BB1AD38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86435329-A13A-4852-A1E7-C8815138675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1DFB3B81-2BB5-455D-B235-FA7285843AE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8D06A6ED-DE11-4DEA-8971-2AF155EA42C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33817CC1-0E89-4833-9F00-0C3CD3ACFA9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F8313BAF-3890-401A-839F-B60A5F87C1E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81094F7E-4BC4-4986-A31C-6809332C319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2A3FEFE6-6163-4190-9441-4B9009E8C59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9019E13D-78FB-4D6A-9995-14A4799C7EF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67148BD2-D5A0-4D6B-8EFD-9279AA1DCE6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A0013ADB-4E05-4035-8BC6-BD64CD919F3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1DF3CAAA-882C-465B-9B9D-96A3904CDEE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EC0F28FE-6F31-4BCD-84AC-5DFB0696B71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909F7EFF-9FDA-40A2-8FD6-DEE96C59442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63DFDB9C-9F71-49FE-AE50-CEDCEE4B714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2B50C1E9-E9DE-4452-8F41-7B1DF6AF477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6B4228B8-912B-4A2E-A92B-4281B44BDF1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6D73170A-6368-4417-B21C-C77A4043AE9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C9CFBD5A-826C-45AC-847B-63F57C5B284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A8B0F54-AE82-4389-B750-12FDEB255CD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EB192E47-3088-43F4-AF1F-A171045F98C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EDE18466-2D44-40BB-9E81-7A170F879E5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3D3B96A7-CFC7-417A-A521-28453CA3ABD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88DB07EB-47CD-4CDE-8BB0-847CB1D45DB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494F7CC6-0C17-4D9C-9221-A18FA6F443E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1444152B-8C4C-4942-9750-1206A9AB974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8D59FEED-210E-4903-8840-237FB33B706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5D33BAE7-2229-43FE-AD55-1BF1DC0CCA2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F0F26E9A-413A-4749-976E-FA9FA998179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D481BDA1-4C49-4F90-8813-076A49B3B8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6B401BDE-9F3C-4EC9-8461-F7B302D8C71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C86D511D-96BE-4D6A-81E2-0D0A719688F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CF03A1FB-57E8-4227-BFC3-2DAA0CCDC4D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0218F5F4-AED4-4EA3-9B97-0817F448179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54459189-A41D-4118-B4A7-171D141B291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C3C77246-51BA-482E-A4C0-4900024E44C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D608968B-C034-4446-94AE-1CD6AA1F387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6266AD4F-EB75-47D2-96D7-61A525B8E3E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C080003D-D09E-4CAC-A128-6D693FBD721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2F8821CF-7F9C-44E7-8E4B-4C9C06EC579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D6C00DFD-1D8B-4AC7-8401-AB331A9B7CE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D8B4B3FA-85BC-4890-BB05-DB10C2A4C57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42E4164B-C956-4636-9B80-23D1F423A47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8881F56F-FFF8-4AAB-B56F-2D857000FA1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A95990A9-75B3-4398-AAFB-58C48E2F903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5270497-E431-44E3-83C5-D032068B6F6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5FCD794B-6338-419F-A7FE-4AEC78452C5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47373123-EDF4-4968-B993-109B9293C06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96268DB9-1683-4515-8F20-F6DB73C4D64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23279BA3-2E03-4716-BE52-DD1D46912E3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46E2A511-DEF6-4990-9093-2E0691F14C9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9748698A-F93A-45D8-8609-6D0C3A309E8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9177EDAB-42FB-4439-81CF-BD857B63D50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52D60A22-D631-4A85-AF3E-A74DEF8F3DB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0D49AD30-2E59-42BC-9EA3-DB3A183D585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00B71D3A-23F9-4DF4-B208-C3B861879BD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60809B89-D9AD-45A2-A495-3C7373B4169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84531432-435A-4350-B7F1-3804CB58F84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394EC898-AE34-4AE9-B210-F1C43095FB5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24DE6C11-34DE-4ACD-B41F-C0441127E66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ACA194F5-9546-47F0-B36D-FA51F74B00C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F53F7844-B1AA-456A-A1E5-F0031AACE94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ED723FF2-5C80-41B3-B7BB-0E22C5F0CF4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3D457E2B-CC29-420D-99BE-96EFF7F69A6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560A2647-703B-4373-8991-3379C85DB16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05F3A49C-A589-4A62-B298-87473046253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5DB49A0A-5CF3-4D4E-A777-1AA8000B473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2661138B-11C2-40CF-BD02-1EE436957FF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63BB4FA9-B776-4BD9-BDB7-789F399943C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8B047BB5-662F-4272-A07D-45A1A35F542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677F49CD-3476-4E58-806F-5AD0496FF03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2FE4E3A1-F1A2-460E-A9E7-B274F913C76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1DC55165-4547-4EB0-8FF1-66112579345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CC8D7157-3237-40EC-AB16-6A74CF22A37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1E3E5879-FA6A-4AC7-BB4E-E2F3CE927CA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3303CCB5-EA10-43C9-8CFB-9502DCF3AB7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EECBAE58-E2E3-49D3-BF96-7FACA4CED29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0BB50FE9-6FB1-4C31-8BA8-9EF74ECA8F1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1D858D87-CCEB-48D9-9D4C-FD2064A96FD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57389DD8-43C4-40EE-967C-C50F7DE174A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E3CFEE12-45D3-4FA9-993A-D8EC638F5F4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F3EB2856-9FF9-4BE5-8A6A-DBE251C0E30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49EBC4E8-FB40-439B-B4CC-C3E2817B77E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5916AB07-CDD8-4778-AA04-AA7AD74C100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0B578E7D-311C-4D17-AD18-761DE3B2FAA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BAAE0B1E-A44F-4B3F-89E1-5DC98BBE2FA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7D48ED44-6778-4700-8B9D-53F77042704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7B24CAAB-05C6-49A1-9290-D59C739BDDE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D006FDB6-1E98-4DC8-BDE5-B87ED75F91B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71628E07-383B-4500-A4E2-4D08E12CA85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6B501F7B-6A18-4856-B1E1-77E4C824141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D0033D40-24E8-4003-9C26-86EEA2B72DD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B0AC2F80-9713-48CE-BD91-93CCA82DB84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EE51B2B8-5665-4E0A-9EFD-C564380C645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AD1D3601-EBD6-4FE1-B900-8C50110ACBB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5CCFBE12-F0B9-404C-85AA-AA685404F69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B94E11-68EF-44A5-9142-34B3B2E2001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E48682A2-2D71-4428-A664-73306D94CB4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22CF4830-B6E8-44BB-8500-293E8AEE8CA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75ACCD46-BCE2-4795-A59C-36AD19BB50F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6E946BD6-1DA5-486A-BABC-75F9ABE063D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440E1A68-2048-43DB-AA7E-4654EF4683E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1AA17D46-6AD0-4F82-BC80-AF123A20834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06D2251A-C171-44D2-8978-DD84C2D2139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309C9FF5-9DC2-42BB-9D05-51514CE772E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66191AD2-45A9-4505-A763-5DF8E575DB6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91AF6E34-80A1-4F62-A77E-E997BBCF74E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6296DC25-C91C-4AFC-BB90-7185CE5D4F3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73B08249-CFFE-4451-83E3-DDFF9973F79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322446EC-CB5E-4B00-A1B3-3D842E15661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4259B619-6214-4E3D-B81A-DF2BAAF5ED8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C538B4C3-3153-4178-918C-8BFDDBAB8FC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2BFBC085-BD98-42E8-8E88-B861C895BF1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6D22EC0D-7C44-4D3F-8865-AEFA1A0ED2F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3D276148-7127-4B20-A356-E8817470A90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B945FEEA-FB5A-4614-B6AB-C625868EFF4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29DD4C41-7276-4FFC-8003-490FC67DD45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BD1D586C-A883-4469-AE88-F3C735A5855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5EABBBB2-FA3D-419A-A851-E7391AB8DB8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FF311752-2E6F-4C7D-9DD8-B3B009196C8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800F72D1-232A-47E1-8B16-AF94E0508F7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36653884-7AAA-4254-B3B8-CFEBE87A5B4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1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1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5E93D453-9593-4232-95FD-D635AE07661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C21FAEB3-AD76-49D3-A61D-830CFA13864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10E0BE44-009F-458A-8973-FF472BFFF5D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FBE35E9A-774F-4BD0-A314-DA943C4B5B1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BBC7F570-47A2-4335-909E-2D4925CEF82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22E3A1C6-F1F6-4BE2-BCD3-7BACE6193B2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DC890F33-25C0-4491-A151-7A4A206A2D6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0379D909-B692-4EEE-B61E-D80367917E1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E1124999-F3C9-438C-993E-0152C75D730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C93DFDEE-EEBF-43A6-920F-978FD7A7575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086740C0-2028-47CE-8E4A-0B2D6A140E3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C37096BB-BE20-48F3-814E-2282950DE8E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EB104438-165C-4A15-9D24-4EB6DBAAC16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35ACD1D9-741D-4E59-9DF8-DE75B492A9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048CFBD8-B24C-43A2-8B35-6571E2A996D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C7FD4232-D882-45AF-A237-01F20CFB8FF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1E69D500-CC82-4495-BCEA-9FEB7B61EE7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C99C45DA-990B-49B0-8790-0DE2022AAD8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62EBA883-C503-430E-9A1F-FD5E81C934A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2E97BE27-D325-4B94-AA4B-DCC479CF6C6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99F0D58E-624B-4BF6-8F21-DC12A2577AF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380A2D90-7692-492A-9D31-76522C12C32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26E6F30E-3E79-4B56-BEF5-6640CB900EF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E06CC621-0AA4-4618-B9F5-0F1A4FE8B16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8" name="Immagine 27" descr="logo">
          <a:extLst>
            <a:ext uri="{FF2B5EF4-FFF2-40B4-BE49-F238E27FC236}">
              <a16:creationId xmlns:a16="http://schemas.microsoft.com/office/drawing/2014/main" id="{F55FC8C4-FB25-48BA-B62C-9EA36E40BB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9" name="Immagine 28" descr="logo">
          <a:extLst>
            <a:ext uri="{FF2B5EF4-FFF2-40B4-BE49-F238E27FC236}">
              <a16:creationId xmlns:a16="http://schemas.microsoft.com/office/drawing/2014/main" id="{5ADB289D-ED1A-4D46-9AB3-51C3EA4D5E2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0" name="Immagine 29" descr="logo">
          <a:extLst>
            <a:ext uri="{FF2B5EF4-FFF2-40B4-BE49-F238E27FC236}">
              <a16:creationId xmlns:a16="http://schemas.microsoft.com/office/drawing/2014/main" id="{749219B5-4AB3-4033-B060-0D252338937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1" name="Immagine 30" descr="logo">
          <a:extLst>
            <a:ext uri="{FF2B5EF4-FFF2-40B4-BE49-F238E27FC236}">
              <a16:creationId xmlns:a16="http://schemas.microsoft.com/office/drawing/2014/main" id="{3CFFFB88-9381-446E-BA8C-CA56BF520F4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2" name="Immagine 31" descr="logo">
          <a:extLst>
            <a:ext uri="{FF2B5EF4-FFF2-40B4-BE49-F238E27FC236}">
              <a16:creationId xmlns:a16="http://schemas.microsoft.com/office/drawing/2014/main" id="{28A9E92A-8549-4E76-A6C0-694C53DB01C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3" name="Immagine 32" descr="logo">
          <a:extLst>
            <a:ext uri="{FF2B5EF4-FFF2-40B4-BE49-F238E27FC236}">
              <a16:creationId xmlns:a16="http://schemas.microsoft.com/office/drawing/2014/main" id="{F9C3EBA5-58E1-47FE-A6D7-8282C5878D0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4" name="Immagine 33" descr="logo">
          <a:extLst>
            <a:ext uri="{FF2B5EF4-FFF2-40B4-BE49-F238E27FC236}">
              <a16:creationId xmlns:a16="http://schemas.microsoft.com/office/drawing/2014/main" id="{B5240809-FAB0-483B-975A-9A1F54DA5F3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5" name="Immagine 34" descr="logo">
          <a:extLst>
            <a:ext uri="{FF2B5EF4-FFF2-40B4-BE49-F238E27FC236}">
              <a16:creationId xmlns:a16="http://schemas.microsoft.com/office/drawing/2014/main" id="{FCAB2D22-6F83-4C80-A21D-03C3C0A5066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6" name="Immagine 35" descr="logo">
          <a:extLst>
            <a:ext uri="{FF2B5EF4-FFF2-40B4-BE49-F238E27FC236}">
              <a16:creationId xmlns:a16="http://schemas.microsoft.com/office/drawing/2014/main" id="{4E6AD532-C524-4C70-B0FC-9D23730A6A5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7" name="Immagine 36" descr="logo">
          <a:extLst>
            <a:ext uri="{FF2B5EF4-FFF2-40B4-BE49-F238E27FC236}">
              <a16:creationId xmlns:a16="http://schemas.microsoft.com/office/drawing/2014/main" id="{62D90541-AC7A-421C-8E10-25CD262FE03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8" name="Immagine 37" descr="logo">
          <a:extLst>
            <a:ext uri="{FF2B5EF4-FFF2-40B4-BE49-F238E27FC236}">
              <a16:creationId xmlns:a16="http://schemas.microsoft.com/office/drawing/2014/main" id="{F41AE7AB-E3CB-4087-9B7F-CE980F5AB91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9" name="Immagine 38" descr="logo">
          <a:extLst>
            <a:ext uri="{FF2B5EF4-FFF2-40B4-BE49-F238E27FC236}">
              <a16:creationId xmlns:a16="http://schemas.microsoft.com/office/drawing/2014/main" id="{CA3A4CA7-E982-4FF3-9A1A-2573C20EA4B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0" name="Immagine 39" descr="logo">
          <a:extLst>
            <a:ext uri="{FF2B5EF4-FFF2-40B4-BE49-F238E27FC236}">
              <a16:creationId xmlns:a16="http://schemas.microsoft.com/office/drawing/2014/main" id="{8FF403FC-9C91-4A73-AF9D-D040075B78B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1" name="Immagine 40" descr="logo">
          <a:extLst>
            <a:ext uri="{FF2B5EF4-FFF2-40B4-BE49-F238E27FC236}">
              <a16:creationId xmlns:a16="http://schemas.microsoft.com/office/drawing/2014/main" id="{B73E034F-509A-48CF-B566-1E1CBE2B77E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2" name="Immagine 41" descr="logo">
          <a:extLst>
            <a:ext uri="{FF2B5EF4-FFF2-40B4-BE49-F238E27FC236}">
              <a16:creationId xmlns:a16="http://schemas.microsoft.com/office/drawing/2014/main" id="{F03CCCCB-DF86-4417-AF8B-45D80E9312F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3" name="Immagine 42" descr="logo">
          <a:extLst>
            <a:ext uri="{FF2B5EF4-FFF2-40B4-BE49-F238E27FC236}">
              <a16:creationId xmlns:a16="http://schemas.microsoft.com/office/drawing/2014/main" id="{E160076C-85D8-42DC-9DDC-8A10D8824F1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4" name="Immagine 43" descr="logo">
          <a:extLst>
            <a:ext uri="{FF2B5EF4-FFF2-40B4-BE49-F238E27FC236}">
              <a16:creationId xmlns:a16="http://schemas.microsoft.com/office/drawing/2014/main" id="{EA057AE9-C9C0-4BB9-9C63-DD31F82F4EE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5" name="Immagine 44" descr="logo">
          <a:extLst>
            <a:ext uri="{FF2B5EF4-FFF2-40B4-BE49-F238E27FC236}">
              <a16:creationId xmlns:a16="http://schemas.microsoft.com/office/drawing/2014/main" id="{197E9BB3-2ACB-4C7B-B134-DDEBD3EF435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6" name="Immagine 45" descr="logo">
          <a:extLst>
            <a:ext uri="{FF2B5EF4-FFF2-40B4-BE49-F238E27FC236}">
              <a16:creationId xmlns:a16="http://schemas.microsoft.com/office/drawing/2014/main" id="{CBFCF352-29FD-4DF7-87C5-AF874EE29E5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28575</xdr:colOff>
      <xdr:row>0</xdr:row>
      <xdr:rowOff>76200</xdr:rowOff>
    </xdr:from>
    <xdr:to>
      <xdr:col>0</xdr:col>
      <xdr:colOff>1445895</xdr:colOff>
      <xdr:row>0</xdr:row>
      <xdr:rowOff>1237615</xdr:rowOff>
    </xdr:to>
    <xdr:pic>
      <xdr:nvPicPr>
        <xdr:cNvPr id="47" name="Immagine 46" descr="logo">
          <a:extLst>
            <a:ext uri="{FF2B5EF4-FFF2-40B4-BE49-F238E27FC236}">
              <a16:creationId xmlns:a16="http://schemas.microsoft.com/office/drawing/2014/main" id="{C3BF1736-72C0-4C5D-B35F-6E5167D7C1E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76200"/>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8" name="Immagine 47" descr="logo">
          <a:extLst>
            <a:ext uri="{FF2B5EF4-FFF2-40B4-BE49-F238E27FC236}">
              <a16:creationId xmlns:a16="http://schemas.microsoft.com/office/drawing/2014/main" id="{209D4542-9DAA-432D-9F48-0654004CB41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9" name="Immagine 48" descr="logo">
          <a:extLst>
            <a:ext uri="{FF2B5EF4-FFF2-40B4-BE49-F238E27FC236}">
              <a16:creationId xmlns:a16="http://schemas.microsoft.com/office/drawing/2014/main" id="{2D181D81-29D4-4374-905E-CFB16529473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0" name="Immagine 49" descr="logo">
          <a:extLst>
            <a:ext uri="{FF2B5EF4-FFF2-40B4-BE49-F238E27FC236}">
              <a16:creationId xmlns:a16="http://schemas.microsoft.com/office/drawing/2014/main" id="{6805BAB2-8465-442A-B7CD-C64358B1236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1" name="Immagine 50" descr="logo">
          <a:extLst>
            <a:ext uri="{FF2B5EF4-FFF2-40B4-BE49-F238E27FC236}">
              <a16:creationId xmlns:a16="http://schemas.microsoft.com/office/drawing/2014/main" id="{B0E3E276-A9E2-4476-84AB-2A28F4651BB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2" name="Immagine 51" descr="logo">
          <a:extLst>
            <a:ext uri="{FF2B5EF4-FFF2-40B4-BE49-F238E27FC236}">
              <a16:creationId xmlns:a16="http://schemas.microsoft.com/office/drawing/2014/main" id="{B79B2CA7-B95C-4F1E-A546-423D333E10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3" name="Immagine 52" descr="logo">
          <a:extLst>
            <a:ext uri="{FF2B5EF4-FFF2-40B4-BE49-F238E27FC236}">
              <a16:creationId xmlns:a16="http://schemas.microsoft.com/office/drawing/2014/main" id="{00C19FDE-24D7-447B-8637-B876B889911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4" name="Immagine 53" descr="logo">
          <a:extLst>
            <a:ext uri="{FF2B5EF4-FFF2-40B4-BE49-F238E27FC236}">
              <a16:creationId xmlns:a16="http://schemas.microsoft.com/office/drawing/2014/main" id="{48345768-E66D-4D0B-91F8-2B6CF09ABB6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5" name="Immagine 54" descr="logo">
          <a:extLst>
            <a:ext uri="{FF2B5EF4-FFF2-40B4-BE49-F238E27FC236}">
              <a16:creationId xmlns:a16="http://schemas.microsoft.com/office/drawing/2014/main" id="{8D02384C-D63C-472D-978A-5A6F4661BA7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6" name="Immagine 55" descr="logo">
          <a:extLst>
            <a:ext uri="{FF2B5EF4-FFF2-40B4-BE49-F238E27FC236}">
              <a16:creationId xmlns:a16="http://schemas.microsoft.com/office/drawing/2014/main" id="{6C6BAC77-D4D3-447A-A4E4-97CC3A187E1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7" name="Immagine 56" descr="logo">
          <a:extLst>
            <a:ext uri="{FF2B5EF4-FFF2-40B4-BE49-F238E27FC236}">
              <a16:creationId xmlns:a16="http://schemas.microsoft.com/office/drawing/2014/main" id="{2400F932-9926-4C2F-813E-1724C659F48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8" name="Immagine 57" descr="logo">
          <a:extLst>
            <a:ext uri="{FF2B5EF4-FFF2-40B4-BE49-F238E27FC236}">
              <a16:creationId xmlns:a16="http://schemas.microsoft.com/office/drawing/2014/main" id="{164B1C0B-AA6C-4EF9-9382-A28D66A5BBC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9" name="Immagine 58" descr="logo">
          <a:extLst>
            <a:ext uri="{FF2B5EF4-FFF2-40B4-BE49-F238E27FC236}">
              <a16:creationId xmlns:a16="http://schemas.microsoft.com/office/drawing/2014/main" id="{B6F9ADBC-414A-4A6C-BE28-00C64CCADA8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0" name="Immagine 59" descr="logo">
          <a:extLst>
            <a:ext uri="{FF2B5EF4-FFF2-40B4-BE49-F238E27FC236}">
              <a16:creationId xmlns:a16="http://schemas.microsoft.com/office/drawing/2014/main" id="{4DF60996-1C8B-49E6-937C-0050F5DF3B7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1" name="Immagine 60" descr="logo">
          <a:extLst>
            <a:ext uri="{FF2B5EF4-FFF2-40B4-BE49-F238E27FC236}">
              <a16:creationId xmlns:a16="http://schemas.microsoft.com/office/drawing/2014/main" id="{58EC6B03-70CE-46E1-B76B-2A04AF5D550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2" name="Immagine 61" descr="logo">
          <a:extLst>
            <a:ext uri="{FF2B5EF4-FFF2-40B4-BE49-F238E27FC236}">
              <a16:creationId xmlns:a16="http://schemas.microsoft.com/office/drawing/2014/main" id="{B2032FC6-643E-4455-B594-0A98EBC1486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3" name="Immagine 62" descr="logo">
          <a:extLst>
            <a:ext uri="{FF2B5EF4-FFF2-40B4-BE49-F238E27FC236}">
              <a16:creationId xmlns:a16="http://schemas.microsoft.com/office/drawing/2014/main" id="{9036C550-975C-44DD-BC7E-83CAF80A5F8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4" name="Immagine 63" descr="logo">
          <a:extLst>
            <a:ext uri="{FF2B5EF4-FFF2-40B4-BE49-F238E27FC236}">
              <a16:creationId xmlns:a16="http://schemas.microsoft.com/office/drawing/2014/main" id="{6D0F76C9-7D88-4327-A555-30889BE3E77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5" name="Immagine 64" descr="logo">
          <a:extLst>
            <a:ext uri="{FF2B5EF4-FFF2-40B4-BE49-F238E27FC236}">
              <a16:creationId xmlns:a16="http://schemas.microsoft.com/office/drawing/2014/main" id="{C67681CB-9E0C-4E60-A1E5-57BF9D8DA9C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6" name="Immagine 65" descr="logo">
          <a:extLst>
            <a:ext uri="{FF2B5EF4-FFF2-40B4-BE49-F238E27FC236}">
              <a16:creationId xmlns:a16="http://schemas.microsoft.com/office/drawing/2014/main" id="{2C451711-EF03-4416-8AE9-F1132D11377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7" name="Immagine 66" descr="logo">
          <a:extLst>
            <a:ext uri="{FF2B5EF4-FFF2-40B4-BE49-F238E27FC236}">
              <a16:creationId xmlns:a16="http://schemas.microsoft.com/office/drawing/2014/main" id="{EFDEA93F-3310-4283-990B-00A2B4AF1D0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8" name="Immagine 67" descr="logo">
          <a:extLst>
            <a:ext uri="{FF2B5EF4-FFF2-40B4-BE49-F238E27FC236}">
              <a16:creationId xmlns:a16="http://schemas.microsoft.com/office/drawing/2014/main" id="{CC14F9A2-40D8-482A-92D3-246E8756B1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98FB9DD7-40A1-4DA3-9D9A-7262C55FFDC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A685CACC-6732-4A84-BDDE-F49439F0271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21834643-00F0-41C8-905E-1AEB9E757D2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4098AC75-8E88-473E-AEB5-6CF441BA86D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6F442129-8CE8-4BB9-91DB-03646F48E9D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40661AB8-59AF-40F5-88DC-F170395EB61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A81C7BAE-00CE-4272-866B-70C4B3A5596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BEE6AC44-5D34-47A5-9649-D5389391692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6405E5E8-785D-4B7E-AE6B-41827B04B2A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BBD6F3D2-7DEF-4612-989F-E62024165FE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953003CC-7568-4C18-9C26-63D8F7E836C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D0FC3FAA-6AEE-4745-80A0-17ED4D0C2D8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70A477B1-DF07-47D4-B4A3-9356C4B68C5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8A1A30A5-07E9-4DBA-9C69-6083C8E6D1C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848B6CF4-3D71-4C75-8474-40D68214BF7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8501EB01-E957-4C18-9640-DBD1C04481B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DBD8C653-4F35-4441-85A1-FCAAC51CBA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7FE1F6EC-1E3D-429E-A295-7BC00E6E976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0039F21C-E601-4394-9104-232428030AF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73465927-4AE8-4F17-9E15-8678000CBE8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7B5897EF-F195-485E-A478-4121BD5F4EB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4127D59E-8998-4029-AC74-322E68EF986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89719B28-8843-41BD-9AA6-1D2E66DF462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2B110026-6107-4F34-9D66-98467CA6B5D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9983E5F8-8059-471F-AF18-268261C07D3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46F25943-0C59-4E3E-99C2-CA235BEA7A5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8204F015-3A80-42B9-86F4-2605BEC4C4C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CDE165B2-495C-4BDF-AC3A-51154092916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211B79B7-357F-41F5-8495-C6E997AE8A5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A981C367-1D67-42F8-8A51-8826893D21C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A9A1FEAC-DEEB-493F-9C53-6973150B7FD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04EF0BC7-8D80-495D-A68C-6A077B69824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E20AFB23-23BC-4EA0-9E9A-BDCE2C1B85D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3E21F7EA-FB3E-4FFF-808A-97BDC97B607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8281AE34-CB0C-40FE-B661-1501C303153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498CDCFC-9972-4C0F-9401-B37E796C360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AC10D1E4-05BF-4647-AFE1-18587FBDC6C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2D2E2E2E-50D8-4AE6-802D-7879C0574B8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E0C05564-4F61-4140-A4EC-FDDB794A441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C6F311EE-9463-43CA-B319-6F40835E2B4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E62865C4-0F98-4E6C-B2A7-38802FCBA0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A3143038-DCBB-4A6B-A5C2-DD14C41D1D7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69B3636F-7434-46CC-B598-B7886746F9B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29440C70-850F-4463-A7CF-A726C23DAD0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C5C27243-EDC7-45AB-A379-F321D12858E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A1B963B0-2692-4F48-85FC-493E6935FC9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1E1678A1-5D94-4179-BEC6-17FE59F015A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ADB005FC-8945-4460-9F39-28F7EF0BB61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84CAA116-A946-4BC4-BBFC-617F83DDDFA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5B29311C-2768-49CB-8778-E02F5B2010D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1272A46E-7AF2-45E1-8FCE-FA87398CE7E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CFA42E2A-30A0-49D4-84A5-7D36C75E131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C786ADED-FBDD-4C30-A98B-DCED447C6CE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58D4750E-DFDB-4ACE-9974-D7B5213506A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44A022E0-3A54-4D8F-8D11-4A3DC7A0E86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1D697BC6-2502-4E5B-8AC7-A7171BBD4F1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82689892-64FD-4D85-9EEA-B0CC7DBEBF7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EC69DEAE-7DF9-45DB-A7C9-C3BC5F7CAD4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507F6D6A-090E-4D34-86D6-0A01DD162A0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362EEB4A-6417-450A-9821-C01B16462BE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1ECFE8B3-84AF-4661-A190-69BA59CF851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A7183693-A0D1-4431-8041-4A3E7FBC1F8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C2E9C001-5BA8-4734-8798-F6FC663CDFF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861FE5B1-BC9D-4FB6-BBF3-FEA14AB7785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74BBC7E1-F266-4763-B7C6-76704A39706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4306B1C2-F799-48D4-964C-A1345B32345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F95CCC5A-4E40-4EAE-BCA7-CD99BD6D715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73DD2C70-BF2A-4C60-A0A3-1E0DC869248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31DA425D-0815-4DBD-88A0-6842D3D3182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CCFD48C8-751D-4073-92AB-F95E4C3DB0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F666F79E-0B07-41A3-A19F-76805399DEF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C8F43A96-1E8E-44D9-9C71-33A74F6625B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1EA00A8A-B304-4E13-BF96-3E209CDCB75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7A31E3DB-96EF-471A-BE4D-7767EE7F189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F5363A5B-1F00-4E9B-BE54-67FB0ED7AF7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3338E3EA-880D-4404-85D2-B96C979A6DB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69105B04-178A-48D2-9903-69A4E311140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6D9475A2-65E9-4AA7-991A-CC124227F31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6FBB11BB-1DF7-4CB9-AD2E-9E9333EC3C7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BC0F0E6F-F5A4-491C-9623-4F4E270428E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CCEC3563-40C9-4801-9578-229672A7B81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9AFA4D62-3F75-4078-BBAA-13AB5F8D8F6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C989A53D-B344-4753-A792-E70734904A0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C99F8FB8-FAD7-4969-A02A-9A9532C6F86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CA8A4855-109B-43D2-A605-70BD08E4112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D037BFE2-5FE2-4E3B-8DA6-6159F611487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74D17919-B994-47DE-A073-9925AA923CB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B029E3BA-C904-4C29-B9C9-840E2EEDF63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F6F78620-9C4F-4A8C-A6DD-233DBE06A29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C648894A-BC7D-419F-BC44-FE1FDAACA52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D027D3C0-0985-4FDA-BBCB-E5C0B73AD9B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D28F6155-74E8-46F6-8C19-D6220598111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CEA10004-2449-4DAB-AE0F-C894C01AD7C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48312DDA-2FA2-4644-81C7-274CDEF0461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AB6001E5-E0D1-41CB-8BFC-6D470C78356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C5A84C6A-33A5-4817-B74C-754E5F1E2AD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CAAB93BD-7D87-4BEA-9092-E6E2D414FFE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C268D852-7AFB-46E2-9C0D-D365F350812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D3E8A520-45E9-44F0-B675-9E3C4B61D55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1D7040BB-7B52-44F1-AF9C-4792B383217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73E0F0AF-44A9-442E-A0AC-B722453E203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CDAC8ECC-BED3-4306-B74A-BBB834A4516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FF6FA76D-099A-4D7D-9E58-8EE72CB8825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7E9FBAE0-FD69-4736-93B0-A81C01B7CE5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659168ED-4CD4-4CFF-90F7-D250DA2B154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D32C3218-275E-47BF-A4AA-3AA375799AC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68153EE3-7BCE-4EB4-A8BC-5EAA9F2637B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166BE8D8-7A82-4C1B-956F-953406203F8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3B75E556-38D3-4B0A-BD89-41B9A8D9B3B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6ED0E401-2E4D-4482-AA84-90A31694F36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D73FDD68-18CE-47AC-9338-F6A82F34472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1989086B-36DB-4B23-B42E-9DEF031CD30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8734CE29-D438-44E3-8819-831DEDF0D1A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C4BC5508-A344-4D50-81C6-00C95F0431F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3DB57BE1-2685-44A9-BCE4-E1A83A40B4A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8CC57FDC-BF99-4C01-B262-F36D0912FF8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4154DB84-EA85-40A5-B139-D95FDA06B53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40A92797-A1C1-408C-BAC2-649603E8759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DE47C403-5A64-4664-897F-E94B84C1AB4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1C224CE2-127F-4728-BA05-9965B88CB7A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0D56DF61-47F2-4044-86A0-702BACB8C03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6F8B3CC7-662C-450B-83C0-284104C0C3C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6871CD15-46C8-4327-86ED-8DEEC767889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80594C9C-BA4C-47AD-8B35-A834D24D096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726C32B9-AE71-415F-BDF3-7B997F4D489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A81A72B5-D950-440E-A52F-F835E7925D0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1F117A52-ADED-4124-89E1-EED4354E885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7B024478-1FA7-4087-A4CB-A406F6A4006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45F53C81-82B1-4687-831C-523A4EE8B9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CC100B48-0CE6-4893-A989-9864135D4A1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B5BD2D2E-8D42-46F7-8D60-51789D4E46D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31AA3009-4AAB-4F7F-8F31-92F7E5F1048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821F47AB-3E8D-4A19-8C83-87CED1CA0D0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15D321F3-0EEC-473C-8748-B50A440F0E4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6C44A374-0A56-4737-BE61-1D715B4CEA6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FE225730-433C-455D-8BF6-DAF92BFFD59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BA5CBB3C-8B8F-45D6-A166-30C4018460D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6A876C34-161C-4A5C-B6F7-333310F07D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235A4C16-05D3-4FDA-8BA0-CFF28B25AEF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67F9E6DC-58A5-4DF2-BC33-6C58DAB7F9E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4021E5D5-CEE6-4ECE-B06C-DD4B30FF43D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EF6B02E6-ADE0-4A7A-A9B0-4E15DC01328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F1D53991-487C-4DF5-AF41-DAF8F79BCA6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4F4D99D4-3658-465F-98EF-B9B57FC69FE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AB35D51B-3479-4BBE-AAF7-4B3F2651B0D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CEC7C70C-B538-4242-911F-486E49192DD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06716E18-0E6D-4980-BC87-9FC2550962C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0DD42B24-EB34-48F3-BF23-B287F678950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FEEEC527-44E4-490B-BD8C-DE95AA86B31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A148B543-3E4D-4103-BE38-2ECA5BB4878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867FE907-6D2A-4C9B-B03F-55B550E8CFE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C3DEBA02-A8DB-49EF-BB73-505FEDA28C0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AAB8CF0D-3A76-4C6B-8788-A89592BBC33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8919FA5B-0254-4BA9-B210-DCB7DD4C0B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C3F02EF2-C5A9-4B7E-9922-A1BD5263B9D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8448300C-5D2C-4455-BAC7-2B5FEAB75BC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667E69D6-7BF0-4D8D-8DAE-CD9C204A3BB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6A88E56C-BD7D-447A-8522-A11A97BA0A9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A400975E-EF5D-467A-9DF8-80E935FF5FF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13EF1175-3B8D-42AF-974D-609FCD560C9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77AB343A-1CF1-4B66-BF74-0A269BF62B1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9406EBEA-5E6C-4542-8A6F-4F602D365C9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C59465E5-D9E2-4215-828C-475A37704F2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99E00C03-9B36-4376-AC06-3C0E51B1D3F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DE341C4B-A70B-4D5B-8AB8-EEF12ED3ACC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6E95E574-F978-4738-B4C2-008911ACFA7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8C16130E-F0AC-4005-8158-C80985FB079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3891AAAE-0B4A-40F4-B241-2CC7AADE0CE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FB229896-164E-4D47-89C1-3AE27434E4D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38C6F06F-D7BE-4655-AF8E-4730D0E834E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E053300F-61CD-4670-B39C-CC3A7218F12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FBD29912-681F-487F-BCCC-D73E84DADD7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26AC3CFB-9B13-425D-B17D-29033C55E09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354D219E-2276-4312-95EE-2B4CA8374D6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CFF9EBFF-6FBB-4233-AC97-B03D3D69A5F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0CE5467F-17F8-48F3-AEB8-2F06B2E3447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B10E64A2-427D-469F-BF88-0227214F9F4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D96F31F2-84E2-4D91-9B9B-D618A1C49D3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003313B0-E9EF-44E4-AF6B-B008675BBA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A4E74374-9B69-428E-9C98-4ACE411CCA0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6424B1E5-2964-4967-BC53-6F447C07494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15AFE5F7-D1C9-45F0-B1A6-A41B6FC05AB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318B6096-E46E-4EE4-8BF7-1992CB16FEB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8239642E-B94F-411B-9E09-5CF60ED2782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79DFE6BB-955C-4629-B94B-128E81AC29C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D6C4279E-2ABE-4E80-B976-86236ADF290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9B243A59-A6F2-47CD-97DC-D24C6880FF9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A7BD44A8-F9D1-4214-82B3-576EF182A2D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0B317E09-E02A-4CA9-84D6-07F91A4225B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A3CED800-7CF9-4EE2-AD25-CC6B5E93303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19E7525C-588C-425F-91D0-6C83FB5334A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55C77339-2678-4DBD-824C-A6E66C0F922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5A2EF751-75F5-4E40-8B45-5A49B103A72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DFEED7A0-5EE8-4B10-A704-39551FDD59C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0343FEC8-074F-4425-84F7-A84FCCCB1B4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806F2180-8F95-41AD-8428-67FCA0195F2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DA957E96-8BC8-48B7-852D-E66CAB7B33A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9BC48833-C3EE-4791-8B89-A6F01204302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4F30D6D7-CF05-4438-A96B-DBB7C1A2613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C51E7013-A811-442B-A9E3-A4EFCA916AE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6BEF5F02-9B38-409C-877C-BA794B4BF92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468FEAD5-33DB-497F-B950-5BC51F04E9A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A3AE0CEE-2920-4D75-B769-115A64DB03C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E63211AE-B796-49C8-83FF-B8B568F47C1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F0D1DDC6-6C4B-4917-B786-110968C95DB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8809F06A-5EA3-4D19-9BD2-DF34ED00486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8BCA404C-44BB-47CC-BDA8-838F11BC0CB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278BCA3E-C6E7-4E42-9D2B-12FE7C13FAC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143649EE-E641-4E6D-9EC9-B7A9304B035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C4E263A3-AA15-4621-B282-E183C9AABA9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6B28AD1C-B68C-4C3B-8610-ADB63E9F1A6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E81B6FD1-851C-4C49-8D68-48D3BD11A3F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218340BF-7014-482A-AE9A-68B355704E7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3DDC36C3-8A37-4A1B-A36B-6ADBC26DAF1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FBA3E4CA-64F8-4C8E-87FA-347FB3F4C3A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55F40EC2-73CD-42E6-B98B-408507A7DF8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4811443E-8318-4EA9-803B-E45C63156FB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7AF1AA25-7304-4D6F-9AE6-1F8B41F5142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E49FBD63-20C8-422D-93F1-2ABAEB9B079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7583302A-5FAC-4A53-AC38-B552AC3D433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8281BA2F-1523-49FA-9AEE-F07258E2A01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94BE753F-D800-42D3-AE8A-B141F97FA44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74300951-15F2-46E8-9389-EE24A789158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4890D565-E90D-40FF-B456-E2FBB1CB9B0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836612CB-F912-4D55-A0BC-AADA3F426CA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062FD3CB-CB2A-40B5-AD09-E86D783DE85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97122719-E790-4E67-A9D2-6AB18B9BDEB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B02C742D-FE67-4C0C-B374-7390753BE0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397C5C5B-7090-41CE-B8C8-ECF32EF9FF5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B3C6BF3C-FC93-4B61-B9E2-CFE5BD00FB6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E00A6D8A-C5ED-4B94-AEC8-A6B08366B35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49DC5232-805D-4872-94AA-14064B34970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43F15E7A-B134-495D-BEB3-6C7686DC5BD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46DD424D-4183-4A30-B47C-45429344F52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FB079160-245B-4CA1-87AE-CE78D4187FB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CB209B2A-9776-492D-8011-B0EDCB16A85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FE4135F0-5AF4-42F0-ACAC-FF0D4F43641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4B2B1BB0-4E05-4D3B-9C0D-EC9095F04F2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FA51F942-3F03-4E10-9350-47EC018EA58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3F9770E8-4136-4353-B374-5DB8DBA1125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E3B70ECD-EDDA-4467-AF50-6F68F2EDCD2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B7914B24-1E71-4092-B6F3-222143D9906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032065C3-3309-4928-92F9-D75608C9C1C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995632FF-D94A-4E41-B9BE-B4F3729EF5A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E8C46E40-B457-4812-829F-5EF4D77E9F4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5A222149-1937-44A9-B7C0-EFFF092D577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C0496B22-3F10-4076-97F4-B6608A3E3E1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A3174EC7-B532-4D03-818A-57F5E9EAF54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ACDDF3D7-4C02-48CB-A880-A1714420663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B6AB5189-FC0D-482F-8889-2299B4360BC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1B24091E-6E4C-462F-B4F1-32746F9D2A7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2CBF5144-7A1B-4708-A531-3B6260BA1AC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10886A55-DDFC-4FD2-87E2-6B7A9226C63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F7319E5B-7C6D-44D7-ACFA-0E5B06CA8D1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ACBB197C-1C6B-4953-BD3B-6F663844D51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24B733C3-10D2-49A5-B3B4-EB4EE47EBD8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9D92EA7D-8C00-48B4-A08B-A3188606C51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BF8C7FC2-1951-446E-99A1-644139E0789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BE07C390-6815-46FE-B175-E90B7DF9AE3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5095644C-D6CF-41ED-B340-DFD1A93936C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1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1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E3904429-75A4-47EA-8E9D-CFE9B29C79E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836CD7BD-4D3D-49F9-AC58-14C15DB02C9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7BBD1496-A4AF-4489-A4EF-0058D8CCF3C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93D4B378-2400-4D0C-8B5A-99808CD3561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66CC80E3-AD46-42A7-BF6A-1F8C7B3CCE2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C4F862D2-30A7-41B2-90E9-0BFF55F2E72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1A2E0AAB-DD40-4C4B-83DD-48BEACE73BB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895259B6-77CD-47AD-878B-2F94BB4FABD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7B8A9872-6D79-4C8A-9EAE-7A0A1B35B65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51739D1F-8C95-49A0-B389-EF6C2793B25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266D74BE-2947-4375-BF7E-CA459EA7612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CE932025-0F0E-4830-B102-D7DFCC81BB7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F868BB23-C2FD-43AA-9BA5-7AF8BE873B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861B9CA6-F3DD-40C5-9B78-B5B414BBFCD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25AF8FA7-E4EF-446C-91AB-69EBE185AAC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BD5045D7-726F-486E-9CC8-7E6942C574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9FCD3FB9-6821-452A-B8B8-60D94D4C9C4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E13453D3-EFB2-4FD3-B7EC-A20CFD6FEE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B3A7B21A-E323-4408-ABE7-DD6CD240F54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3C2640B5-11AB-4395-B4C5-DB6CD00E210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5231BEFF-76BF-4A8C-B59D-531E7BFCC31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828FC147-32CB-46AE-B0B8-7B5DB1E344A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5A79B895-C28C-4E83-92AC-4BBAD303F58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3E3025AE-2FA4-49A7-B96C-4A66FFF99C1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8" name="Immagine 27" descr="logo">
          <a:extLst>
            <a:ext uri="{FF2B5EF4-FFF2-40B4-BE49-F238E27FC236}">
              <a16:creationId xmlns:a16="http://schemas.microsoft.com/office/drawing/2014/main" id="{B85F1667-BD4D-4A25-A833-328685B9608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9" name="Immagine 28" descr="logo">
          <a:extLst>
            <a:ext uri="{FF2B5EF4-FFF2-40B4-BE49-F238E27FC236}">
              <a16:creationId xmlns:a16="http://schemas.microsoft.com/office/drawing/2014/main" id="{9101B3C9-6335-445A-84FB-DD01890204F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0" name="Immagine 29" descr="logo">
          <a:extLst>
            <a:ext uri="{FF2B5EF4-FFF2-40B4-BE49-F238E27FC236}">
              <a16:creationId xmlns:a16="http://schemas.microsoft.com/office/drawing/2014/main" id="{F55E2CF7-7763-43C4-B986-C12775ADAAF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1" name="Immagine 30" descr="logo">
          <a:extLst>
            <a:ext uri="{FF2B5EF4-FFF2-40B4-BE49-F238E27FC236}">
              <a16:creationId xmlns:a16="http://schemas.microsoft.com/office/drawing/2014/main" id="{D4380ACA-DDD3-4B56-9D03-AC33444D2D9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2" name="Immagine 31" descr="logo">
          <a:extLst>
            <a:ext uri="{FF2B5EF4-FFF2-40B4-BE49-F238E27FC236}">
              <a16:creationId xmlns:a16="http://schemas.microsoft.com/office/drawing/2014/main" id="{E7D7E4C6-1A58-495C-9B4C-0D09E93E4EE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3" name="Immagine 32" descr="logo">
          <a:extLst>
            <a:ext uri="{FF2B5EF4-FFF2-40B4-BE49-F238E27FC236}">
              <a16:creationId xmlns:a16="http://schemas.microsoft.com/office/drawing/2014/main" id="{BBC28267-AB3F-43FB-9AE5-CCB031131EF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4" name="Immagine 33" descr="logo">
          <a:extLst>
            <a:ext uri="{FF2B5EF4-FFF2-40B4-BE49-F238E27FC236}">
              <a16:creationId xmlns:a16="http://schemas.microsoft.com/office/drawing/2014/main" id="{3DEA8B71-AA74-4E03-8101-4F65EB1CE2D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5" name="Immagine 34" descr="logo">
          <a:extLst>
            <a:ext uri="{FF2B5EF4-FFF2-40B4-BE49-F238E27FC236}">
              <a16:creationId xmlns:a16="http://schemas.microsoft.com/office/drawing/2014/main" id="{E53995E1-17B3-44C3-B472-3C403B3DFF1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6" name="Immagine 35" descr="logo">
          <a:extLst>
            <a:ext uri="{FF2B5EF4-FFF2-40B4-BE49-F238E27FC236}">
              <a16:creationId xmlns:a16="http://schemas.microsoft.com/office/drawing/2014/main" id="{65B39168-CA9A-46DB-93DD-B07419A5A6F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7" name="Immagine 36" descr="logo">
          <a:extLst>
            <a:ext uri="{FF2B5EF4-FFF2-40B4-BE49-F238E27FC236}">
              <a16:creationId xmlns:a16="http://schemas.microsoft.com/office/drawing/2014/main" id="{6B753936-41D7-4379-B6E4-65796D55851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8" name="Immagine 37" descr="logo">
          <a:extLst>
            <a:ext uri="{FF2B5EF4-FFF2-40B4-BE49-F238E27FC236}">
              <a16:creationId xmlns:a16="http://schemas.microsoft.com/office/drawing/2014/main" id="{2AFF6453-2170-4BD3-8683-E0C72055371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9" name="Immagine 38" descr="logo">
          <a:extLst>
            <a:ext uri="{FF2B5EF4-FFF2-40B4-BE49-F238E27FC236}">
              <a16:creationId xmlns:a16="http://schemas.microsoft.com/office/drawing/2014/main" id="{CB862462-0F49-4EF4-A6D4-7BFCBED9127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0" name="Immagine 39" descr="logo">
          <a:extLst>
            <a:ext uri="{FF2B5EF4-FFF2-40B4-BE49-F238E27FC236}">
              <a16:creationId xmlns:a16="http://schemas.microsoft.com/office/drawing/2014/main" id="{B610B1B6-1F36-4CEB-A501-9C191F93EA5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1" name="Immagine 40" descr="logo">
          <a:extLst>
            <a:ext uri="{FF2B5EF4-FFF2-40B4-BE49-F238E27FC236}">
              <a16:creationId xmlns:a16="http://schemas.microsoft.com/office/drawing/2014/main" id="{11498439-D7AE-4F4C-ABC9-A3DDF296E74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2" name="Immagine 41" descr="logo">
          <a:extLst>
            <a:ext uri="{FF2B5EF4-FFF2-40B4-BE49-F238E27FC236}">
              <a16:creationId xmlns:a16="http://schemas.microsoft.com/office/drawing/2014/main" id="{FE14B50E-B5B9-4751-B482-2AF7ACD6C2B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3" name="Immagine 42" descr="logo">
          <a:extLst>
            <a:ext uri="{FF2B5EF4-FFF2-40B4-BE49-F238E27FC236}">
              <a16:creationId xmlns:a16="http://schemas.microsoft.com/office/drawing/2014/main" id="{E3194858-14FD-4090-9258-04377B1B9BA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7536D93E-E3D2-4516-8F61-59DBDCE1882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15D9B942-BE86-483E-9C16-F912D6D7D19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DCA2D374-90BD-427F-9BC7-A44FF5DEA11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4110416B-34F6-4EA7-B7E7-D247CB1723F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EA20DDD5-18F9-474F-8BBA-2D82D9845CB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F226497C-78F6-4ADA-85FB-9423367CC00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634F880B-A2C5-4BBA-B995-BB5C374612B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66DDB555-B563-457C-8EF7-30115681000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5517C18C-C001-4C3E-9EE4-5D0681A0530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25BE5167-1958-4D82-B977-BD47981B892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23B0A39B-6354-4060-9B47-EE6D7A93093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A30F2E97-6165-4C4C-A0B8-7613BBA5F7B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DF45B270-F519-4DE8-9774-F870DDF7776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FE423B14-F897-497B-BBDC-B7B00E2DEAB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E27D975C-A21F-4988-B1B9-8FF62C77055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0A3457DC-9AC8-47AD-AA00-A72849D09F6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1DBC0649-4CA8-48DA-86F2-6388E4A3DBC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E0389638-3E83-44E9-A1EF-26D9D4BB79B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3535C2F6-7AF0-4E29-87CD-F9B053575FA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E8DED1F3-B437-4F90-8BB1-9FB235271C0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B086ABEE-3276-4E5E-B013-9BBCCCBE32C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B94A42BD-1E39-4BF2-A8DA-2FD59E41741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040D0F76-AA5A-4B41-88E4-89A46FF7736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930328DD-3F03-4900-9B4F-53E8C7056CB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51D4619E-B938-4B1F-B0B0-E15EAED4F57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36084082-2A14-4816-BC0A-FE96F211942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791EA8E8-A76D-4172-89A8-E50E890AF99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E9285E97-9EB5-4157-80B8-3663FAA0BBF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711250ED-C0A4-4B3B-A498-47527401591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EDEB19C9-CD2F-4E5C-A81A-06F5114554E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5AF323F3-FC92-4DB5-8D2E-74920102D06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EE361137-5565-4D5A-B911-08640B0D48A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5815DFB4-E7A2-405B-AA8C-064CEE9871F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745B0232-EFC0-4DB0-A75A-8E8B0AA076F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188E848D-3C35-46C5-A1ED-81FEB9766F4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11546651-C22F-4A51-AE6B-0FCF14CC120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EC972AF3-9984-4CD2-8FB4-4EE9489BE5A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89E90EEE-4782-400C-B551-86C7EB235CB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387B2277-FA29-4443-9745-071C77EDD4F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48FD5D9B-94C6-458B-917B-631FC34E29D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D35FFBD7-CAD5-4D47-834F-34C58E40609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959978C5-A67E-44FA-83F6-4F5FCCBFCAF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0C7CF45E-4334-4DA5-A841-A506DB19B72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8A3D43D6-BB2D-492A-B94C-A2BEA51DCE0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4D4ED978-6B89-46ED-B597-0FDF0462581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64B8FC99-44B6-492A-BE3D-BBFD19B7050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62139535-2F42-4690-BC2C-F6CE4B30819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B8E804C9-5D80-47B3-8C15-0704862C413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BAFF6A1F-5AD0-472C-A119-3AE9C03224E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DFFFB728-4E16-438A-9907-7EB57F99C08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CCF877F3-9164-42FC-9450-54F3E7816E1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193B3DB4-4B30-43DD-92D3-5411691F8E5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8B894A79-505D-414D-8E14-C740F48E15F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EBF64D80-9B00-4D89-8EAC-C80296EADBB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2D379AA0-274F-430D-B13A-127FB5906BE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6927E7A7-B0DE-4D5D-B633-DC89DB666FD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463FD5EC-F9B6-4462-9020-19046C5B38C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98841C70-FF02-4029-B78F-14920D2CEC3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04023ECE-EA03-47FA-A30A-57C036A6BFE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A8B2054C-4EC8-404B-9527-6BF5FEDA8E6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779EC354-FAA5-4115-A94D-CF588054210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8230045F-5530-4FBC-B884-0A52984DC52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EA4D95A0-A5FC-409F-A0F9-2720352EA57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D53B66F8-C23C-49B5-9EA7-FB8DD1435CF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44B43123-2D34-4BFA-8836-02B615F1E20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07047281-F32F-4630-8864-DDCB411CE97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EF3377A8-F16D-41EB-8F1B-03191847936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84E9766F-8D3B-40D0-AED8-657C0C35B0A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AF8A3E79-8D41-4619-9CD9-13E04F83BA8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FE9D1516-B3E5-431C-844E-25BDD7A31DE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25BAE7CC-296E-402F-8DE8-6EAA298474F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A136918F-61EF-415D-91D4-BB68242A0B3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C0426782-7E66-40DD-B28E-426BFE21BBB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84B81715-7F38-413D-B92A-62AEFAEDFCC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0F8EE6D2-E8B8-464A-A03E-9D018FF3E73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92B84ED5-41C5-4632-B520-043250CCC36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5BD43B4D-9E4F-4D18-99F9-C4B8BBF7EDA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75C4CEE6-B3B3-4DD5-9C31-7AC7A568702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16</xdr:col>
      <xdr:colOff>85725</xdr:colOff>
      <xdr:row>25</xdr:row>
      <xdr:rowOff>0</xdr:rowOff>
    </xdr:from>
    <xdr:to>
      <xdr:col>24</xdr:col>
      <xdr:colOff>1525349</xdr:colOff>
      <xdr:row>37</xdr:row>
      <xdr:rowOff>9798</xdr:rowOff>
    </xdr:to>
    <xdr:pic>
      <xdr:nvPicPr>
        <xdr:cNvPr id="2" name="Immagine 1">
          <a:extLst>
            <a:ext uri="{FF2B5EF4-FFF2-40B4-BE49-F238E27FC236}">
              <a16:creationId xmlns:a16="http://schemas.microsoft.com/office/drawing/2014/main" id="{AB5217EA-2407-1DE6-C3FA-D8AACF337E5D}"/>
            </a:ext>
          </a:extLst>
        </xdr:cNvPr>
        <xdr:cNvPicPr>
          <a:picLocks noChangeAspect="1"/>
        </xdr:cNvPicPr>
      </xdr:nvPicPr>
      <xdr:blipFill>
        <a:blip xmlns:r="http://schemas.openxmlformats.org/officeDocument/2006/relationships" r:embed="rId1"/>
        <a:stretch>
          <a:fillRect/>
        </a:stretch>
      </xdr:blipFill>
      <xdr:spPr>
        <a:xfrm>
          <a:off x="26327100" y="10391775"/>
          <a:ext cx="9669224" cy="1952898"/>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38100</xdr:colOff>
      <xdr:row>0</xdr:row>
      <xdr:rowOff>85725</xdr:rowOff>
    </xdr:from>
    <xdr:to>
      <xdr:col>1</xdr:col>
      <xdr:colOff>569595</xdr:colOff>
      <xdr:row>0</xdr:row>
      <xdr:rowOff>1247140</xdr:rowOff>
    </xdr:to>
    <xdr:pic>
      <xdr:nvPicPr>
        <xdr:cNvPr id="2" name="Immagine 1" descr="logo">
          <a:extLst>
            <a:ext uri="{FF2B5EF4-FFF2-40B4-BE49-F238E27FC236}">
              <a16:creationId xmlns:a16="http://schemas.microsoft.com/office/drawing/2014/main" id="{7F7C2537-4F80-4A71-9CBA-54070B7F670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85725"/>
          <a:ext cx="1445895" cy="116141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1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1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005FF70E-5897-4986-968D-CED7098D999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E82EFF5F-58DA-436D-9C20-EB52BD51A2A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7375CE3E-FA3B-40E4-9D5F-F2E38337252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E1D5CEAF-CEEC-46FD-BCCC-8F281B17EB5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94EE540D-43A1-459E-B84E-DE9D237FFB0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6878363F-9AF6-4390-912F-CD2CDFCF7DE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8DBF1ADF-B7D0-439B-B460-861AC793D65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A3DCB722-BF7D-4E4E-A060-B3B2314BBD3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4F765C64-BB8E-4713-92E6-1E224E4CCCA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DBB0C522-4C4D-4D7A-8D0E-B70122C3EC8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AAC67488-780D-4C89-886D-C54C2D16537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E6330AF2-0F9C-4333-9A2A-66BBFC4A27E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256B55F8-9F3D-4353-BB3A-204E621C487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E843C77A-4672-43D1-8FFC-B7CE8A9CDBD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C124B937-9312-4E7A-8AF0-2DE2732BDF6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E3033C64-4306-4DDE-8B3F-16E1ABF4DFE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DE27A709-4C47-4D31-9DDD-60F186156F9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623864D3-73D7-4510-8E6D-2F1816B086A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064B8575-42A1-451F-AE94-21AACF521C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C2811347-E6B5-4404-AC0B-D9D52942B9A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91FCEBD3-0C18-4738-909E-9F7EA6706A1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9BE9AF78-6F11-4940-A1B3-A2B2F37DC7D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F3714EF2-93F2-41C3-9F71-50020C9C47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4E8466B4-998E-4506-B68F-1FCA1DDBD5B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8" name="Immagine 27" descr="logo">
          <a:extLst>
            <a:ext uri="{FF2B5EF4-FFF2-40B4-BE49-F238E27FC236}">
              <a16:creationId xmlns:a16="http://schemas.microsoft.com/office/drawing/2014/main" id="{FBC1DCD4-CC44-4318-BF5D-DF9450B7432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9" name="Immagine 28" descr="logo">
          <a:extLst>
            <a:ext uri="{FF2B5EF4-FFF2-40B4-BE49-F238E27FC236}">
              <a16:creationId xmlns:a16="http://schemas.microsoft.com/office/drawing/2014/main" id="{46502848-AC32-4BB4-A9D5-56F67F7D0DD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0" name="Immagine 29" descr="logo">
          <a:extLst>
            <a:ext uri="{FF2B5EF4-FFF2-40B4-BE49-F238E27FC236}">
              <a16:creationId xmlns:a16="http://schemas.microsoft.com/office/drawing/2014/main" id="{34668889-D1A3-4DF2-ACE5-8BB9ABCFD7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1" name="Immagine 30" descr="logo">
          <a:extLst>
            <a:ext uri="{FF2B5EF4-FFF2-40B4-BE49-F238E27FC236}">
              <a16:creationId xmlns:a16="http://schemas.microsoft.com/office/drawing/2014/main" id="{111AB6A8-3CEE-4E65-BA61-610F1F3D0B7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2" name="Immagine 31" descr="logo">
          <a:extLst>
            <a:ext uri="{FF2B5EF4-FFF2-40B4-BE49-F238E27FC236}">
              <a16:creationId xmlns:a16="http://schemas.microsoft.com/office/drawing/2014/main" id="{2F009423-B01B-4D1C-A2D5-3233215D1B3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3" name="Immagine 32" descr="logo">
          <a:extLst>
            <a:ext uri="{FF2B5EF4-FFF2-40B4-BE49-F238E27FC236}">
              <a16:creationId xmlns:a16="http://schemas.microsoft.com/office/drawing/2014/main" id="{9FAAA3B6-E408-482F-ACC4-F642176083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4" name="Immagine 33" descr="logo">
          <a:extLst>
            <a:ext uri="{FF2B5EF4-FFF2-40B4-BE49-F238E27FC236}">
              <a16:creationId xmlns:a16="http://schemas.microsoft.com/office/drawing/2014/main" id="{9E75FF1E-D485-49EA-AB61-43FFDFE2AC7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5" name="Immagine 34" descr="logo">
          <a:extLst>
            <a:ext uri="{FF2B5EF4-FFF2-40B4-BE49-F238E27FC236}">
              <a16:creationId xmlns:a16="http://schemas.microsoft.com/office/drawing/2014/main" id="{7DDBB27E-4D3A-4EB1-AC6D-D1B73C44E25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6" name="Immagine 35" descr="logo">
          <a:extLst>
            <a:ext uri="{FF2B5EF4-FFF2-40B4-BE49-F238E27FC236}">
              <a16:creationId xmlns:a16="http://schemas.microsoft.com/office/drawing/2014/main" id="{4158CB36-7F4A-415A-AB52-E01C5F8ADCD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7" name="Immagine 36" descr="logo">
          <a:extLst>
            <a:ext uri="{FF2B5EF4-FFF2-40B4-BE49-F238E27FC236}">
              <a16:creationId xmlns:a16="http://schemas.microsoft.com/office/drawing/2014/main" id="{F4187412-EB7C-4AB8-A569-C7ECFB4B0F2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8" name="Immagine 37" descr="logo">
          <a:extLst>
            <a:ext uri="{FF2B5EF4-FFF2-40B4-BE49-F238E27FC236}">
              <a16:creationId xmlns:a16="http://schemas.microsoft.com/office/drawing/2014/main" id="{CDBAB258-566F-4A17-A165-E235A34FC3B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9" name="Immagine 38" descr="logo">
          <a:extLst>
            <a:ext uri="{FF2B5EF4-FFF2-40B4-BE49-F238E27FC236}">
              <a16:creationId xmlns:a16="http://schemas.microsoft.com/office/drawing/2014/main" id="{712C96BB-2ECB-4409-83C7-8509380BEFC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0" name="Immagine 39" descr="logo">
          <a:extLst>
            <a:ext uri="{FF2B5EF4-FFF2-40B4-BE49-F238E27FC236}">
              <a16:creationId xmlns:a16="http://schemas.microsoft.com/office/drawing/2014/main" id="{5EAB0A2E-6E60-4AB3-A0FA-0807C56C8D9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1" name="Immagine 40" descr="logo">
          <a:extLst>
            <a:ext uri="{FF2B5EF4-FFF2-40B4-BE49-F238E27FC236}">
              <a16:creationId xmlns:a16="http://schemas.microsoft.com/office/drawing/2014/main" id="{4AC3F254-D185-491E-8CC2-51CEC53FF9E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2" name="Immagine 41" descr="logo">
          <a:extLst>
            <a:ext uri="{FF2B5EF4-FFF2-40B4-BE49-F238E27FC236}">
              <a16:creationId xmlns:a16="http://schemas.microsoft.com/office/drawing/2014/main" id="{7504F0E6-AF41-415C-968B-142E6C5904C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3" name="Immagine 42" descr="logo">
          <a:extLst>
            <a:ext uri="{FF2B5EF4-FFF2-40B4-BE49-F238E27FC236}">
              <a16:creationId xmlns:a16="http://schemas.microsoft.com/office/drawing/2014/main" id="{6D088967-C5A4-4B12-8071-F54942B921C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4" name="Immagine 43" descr="logo">
          <a:extLst>
            <a:ext uri="{FF2B5EF4-FFF2-40B4-BE49-F238E27FC236}">
              <a16:creationId xmlns:a16="http://schemas.microsoft.com/office/drawing/2014/main" id="{2B200CB7-0432-42A1-8772-B3F79AC1FB0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5" name="Immagine 44" descr="logo">
          <a:extLst>
            <a:ext uri="{FF2B5EF4-FFF2-40B4-BE49-F238E27FC236}">
              <a16:creationId xmlns:a16="http://schemas.microsoft.com/office/drawing/2014/main" id="{EC208D8D-0FF6-4092-82B4-EA01AD11E57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6" name="Immagine 45" descr="logo">
          <a:extLst>
            <a:ext uri="{FF2B5EF4-FFF2-40B4-BE49-F238E27FC236}">
              <a16:creationId xmlns:a16="http://schemas.microsoft.com/office/drawing/2014/main" id="{0219EAFA-A8B5-4F11-8AB0-1277D1D4518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7" name="Immagine 46" descr="logo">
          <a:extLst>
            <a:ext uri="{FF2B5EF4-FFF2-40B4-BE49-F238E27FC236}">
              <a16:creationId xmlns:a16="http://schemas.microsoft.com/office/drawing/2014/main" id="{95248560-980B-49AC-B4E7-6DEFD4974C6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8" name="Immagine 47" descr="logo">
          <a:extLst>
            <a:ext uri="{FF2B5EF4-FFF2-40B4-BE49-F238E27FC236}">
              <a16:creationId xmlns:a16="http://schemas.microsoft.com/office/drawing/2014/main" id="{57E44860-17B6-4D0C-9C36-B6B18687C28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9" name="Immagine 48" descr="logo">
          <a:extLst>
            <a:ext uri="{FF2B5EF4-FFF2-40B4-BE49-F238E27FC236}">
              <a16:creationId xmlns:a16="http://schemas.microsoft.com/office/drawing/2014/main" id="{5341FE6F-537B-4C0D-ABFE-6ADD6389234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0" name="Immagine 49" descr="logo">
          <a:extLst>
            <a:ext uri="{FF2B5EF4-FFF2-40B4-BE49-F238E27FC236}">
              <a16:creationId xmlns:a16="http://schemas.microsoft.com/office/drawing/2014/main" id="{89C9A49B-73F8-487B-B221-1BDCD855DC2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1" name="Immagine 50" descr="logo">
          <a:extLst>
            <a:ext uri="{FF2B5EF4-FFF2-40B4-BE49-F238E27FC236}">
              <a16:creationId xmlns:a16="http://schemas.microsoft.com/office/drawing/2014/main" id="{D1CFD42D-2A07-437D-9C91-245659947EB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2" name="Immagine 51" descr="logo">
          <a:extLst>
            <a:ext uri="{FF2B5EF4-FFF2-40B4-BE49-F238E27FC236}">
              <a16:creationId xmlns:a16="http://schemas.microsoft.com/office/drawing/2014/main" id="{593872D0-289C-4113-9895-D1FAAB8AEA4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3" name="Immagine 52" descr="logo">
          <a:extLst>
            <a:ext uri="{FF2B5EF4-FFF2-40B4-BE49-F238E27FC236}">
              <a16:creationId xmlns:a16="http://schemas.microsoft.com/office/drawing/2014/main" id="{ABA891CC-22DB-4805-BD9E-472EB2E000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4" name="Immagine 53" descr="logo">
          <a:extLst>
            <a:ext uri="{FF2B5EF4-FFF2-40B4-BE49-F238E27FC236}">
              <a16:creationId xmlns:a16="http://schemas.microsoft.com/office/drawing/2014/main" id="{80655827-CFF1-4492-AD64-06024B5ADB0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5" name="Immagine 54" descr="logo">
          <a:extLst>
            <a:ext uri="{FF2B5EF4-FFF2-40B4-BE49-F238E27FC236}">
              <a16:creationId xmlns:a16="http://schemas.microsoft.com/office/drawing/2014/main" id="{AED6B24E-0593-49A2-A60D-783E582C5EC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6" name="Immagine 55" descr="logo">
          <a:extLst>
            <a:ext uri="{FF2B5EF4-FFF2-40B4-BE49-F238E27FC236}">
              <a16:creationId xmlns:a16="http://schemas.microsoft.com/office/drawing/2014/main" id="{42522E59-B323-4745-A5EC-5AAD7221B9E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7" name="Immagine 56" descr="logo">
          <a:extLst>
            <a:ext uri="{FF2B5EF4-FFF2-40B4-BE49-F238E27FC236}">
              <a16:creationId xmlns:a16="http://schemas.microsoft.com/office/drawing/2014/main" id="{896AF45A-1AD6-463C-96FB-78C8894E749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8" name="Immagine 57" descr="logo">
          <a:extLst>
            <a:ext uri="{FF2B5EF4-FFF2-40B4-BE49-F238E27FC236}">
              <a16:creationId xmlns:a16="http://schemas.microsoft.com/office/drawing/2014/main" id="{4567A26F-7F81-4D8E-AABD-56DD20E0335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9" name="Immagine 58" descr="logo">
          <a:extLst>
            <a:ext uri="{FF2B5EF4-FFF2-40B4-BE49-F238E27FC236}">
              <a16:creationId xmlns:a16="http://schemas.microsoft.com/office/drawing/2014/main" id="{2D19C506-E626-4088-8E9E-6A2B983C9B6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0" name="Immagine 59" descr="logo">
          <a:extLst>
            <a:ext uri="{FF2B5EF4-FFF2-40B4-BE49-F238E27FC236}">
              <a16:creationId xmlns:a16="http://schemas.microsoft.com/office/drawing/2014/main" id="{09609740-49B2-477A-96F8-1919469B676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1" name="Immagine 60" descr="logo">
          <a:extLst>
            <a:ext uri="{FF2B5EF4-FFF2-40B4-BE49-F238E27FC236}">
              <a16:creationId xmlns:a16="http://schemas.microsoft.com/office/drawing/2014/main" id="{2C0BB309-6C2C-4AD0-953A-431C6C37D0D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2" name="Immagine 61" descr="logo">
          <a:extLst>
            <a:ext uri="{FF2B5EF4-FFF2-40B4-BE49-F238E27FC236}">
              <a16:creationId xmlns:a16="http://schemas.microsoft.com/office/drawing/2014/main" id="{E2A6C082-B2A3-4389-90C2-A32725ED524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1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13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2A075B64-2F71-4051-8C97-83E6B3B91F9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DB131EBC-F9E1-4AA3-B064-33DE2262483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6D35CCEF-604E-4911-97E4-490DB43FA7F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3E799462-5DBC-4A8B-92D8-253F05654EC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8ACB6157-A305-42F8-895C-8F4F0E0459D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B58A3E9F-25C7-49D1-8295-38C77C7CF8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17BB2CBA-3794-4031-AA79-C2B729B756B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28207149-92E3-4612-AB80-4643EC94E03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DFA2802A-1525-4BB0-B506-B2D62C78140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D4A9D919-D03B-426F-9819-D601DB93571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DF98268B-15FC-4FC4-AD97-708ED3D8F6D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E7D76D3E-E7F8-482B-84AF-2DFD714158E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C235F2C0-F4E1-4EAC-A8AC-CF41286CFBA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89941EF0-8874-4D10-8391-FB78D5142B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5F14DBF5-9D35-4333-A9BD-4C1B96637C7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2DC58320-BD66-4357-A465-47631F2B9B8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3F1FAA18-09C1-43C3-89F8-DE13798AA3B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5FCF6C32-75DB-4581-A1E8-F51A8F530E2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02F81447-AF3A-4276-A0E8-8F07698A16F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24187F40-68DE-476F-8D65-558C9E86581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30C6C379-A4BB-4497-A40A-92F82B88AF0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C0593265-B600-4EFD-B28A-71D86890D4E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9AF19933-3A5F-47CB-B16A-D28EA1B450A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9C52C31B-456C-407E-8BE6-FFC0F394C7F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8" name="Immagine 27" descr="logo">
          <a:extLst>
            <a:ext uri="{FF2B5EF4-FFF2-40B4-BE49-F238E27FC236}">
              <a16:creationId xmlns:a16="http://schemas.microsoft.com/office/drawing/2014/main" id="{7A32F4B0-47AF-4508-AC98-61287890B79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9" name="Immagine 28" descr="logo">
          <a:extLst>
            <a:ext uri="{FF2B5EF4-FFF2-40B4-BE49-F238E27FC236}">
              <a16:creationId xmlns:a16="http://schemas.microsoft.com/office/drawing/2014/main" id="{91BEADF9-5863-420F-88A8-FBE8218BF76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0" name="Immagine 29" descr="logo">
          <a:extLst>
            <a:ext uri="{FF2B5EF4-FFF2-40B4-BE49-F238E27FC236}">
              <a16:creationId xmlns:a16="http://schemas.microsoft.com/office/drawing/2014/main" id="{BABD3090-E0CC-4915-A499-91D0F101C95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1" name="Immagine 30" descr="logo">
          <a:extLst>
            <a:ext uri="{FF2B5EF4-FFF2-40B4-BE49-F238E27FC236}">
              <a16:creationId xmlns:a16="http://schemas.microsoft.com/office/drawing/2014/main" id="{83720E1F-432E-4F86-B6EF-4AA7126A13A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2" name="Immagine 31" descr="logo">
          <a:extLst>
            <a:ext uri="{FF2B5EF4-FFF2-40B4-BE49-F238E27FC236}">
              <a16:creationId xmlns:a16="http://schemas.microsoft.com/office/drawing/2014/main" id="{07DBB594-5280-44FB-8181-D4E4D5BB150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3" name="Immagine 32" descr="logo">
          <a:extLst>
            <a:ext uri="{FF2B5EF4-FFF2-40B4-BE49-F238E27FC236}">
              <a16:creationId xmlns:a16="http://schemas.microsoft.com/office/drawing/2014/main" id="{F205370C-74C5-4A93-8BDF-C8EC23AF300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4" name="Immagine 33" descr="logo">
          <a:extLst>
            <a:ext uri="{FF2B5EF4-FFF2-40B4-BE49-F238E27FC236}">
              <a16:creationId xmlns:a16="http://schemas.microsoft.com/office/drawing/2014/main" id="{DF9A0134-A920-482C-8C11-D0F3A1D33BE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5" name="Immagine 34" descr="logo">
          <a:extLst>
            <a:ext uri="{FF2B5EF4-FFF2-40B4-BE49-F238E27FC236}">
              <a16:creationId xmlns:a16="http://schemas.microsoft.com/office/drawing/2014/main" id="{9DE3CD27-AEC8-4CCE-B8A4-1FA142FCDFE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6" name="Immagine 35" descr="logo">
          <a:extLst>
            <a:ext uri="{FF2B5EF4-FFF2-40B4-BE49-F238E27FC236}">
              <a16:creationId xmlns:a16="http://schemas.microsoft.com/office/drawing/2014/main" id="{BF2A2C5D-E43B-4045-954A-50649C3F54F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7" name="Immagine 36" descr="logo">
          <a:extLst>
            <a:ext uri="{FF2B5EF4-FFF2-40B4-BE49-F238E27FC236}">
              <a16:creationId xmlns:a16="http://schemas.microsoft.com/office/drawing/2014/main" id="{79B5D7C9-89C4-446E-911A-19A2DCBF4FC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8" name="Immagine 37" descr="logo">
          <a:extLst>
            <a:ext uri="{FF2B5EF4-FFF2-40B4-BE49-F238E27FC236}">
              <a16:creationId xmlns:a16="http://schemas.microsoft.com/office/drawing/2014/main" id="{FF636A99-ECA5-4696-96AC-BB55DB81C5D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9" name="Immagine 38" descr="logo">
          <a:extLst>
            <a:ext uri="{FF2B5EF4-FFF2-40B4-BE49-F238E27FC236}">
              <a16:creationId xmlns:a16="http://schemas.microsoft.com/office/drawing/2014/main" id="{3C4A37FF-9F0E-468C-A3C8-B54A86A8C42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0" name="Immagine 39" descr="logo">
          <a:extLst>
            <a:ext uri="{FF2B5EF4-FFF2-40B4-BE49-F238E27FC236}">
              <a16:creationId xmlns:a16="http://schemas.microsoft.com/office/drawing/2014/main" id="{F6AC9978-FC01-4ADE-819A-EF247B31545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1" name="Immagine 40" descr="logo">
          <a:extLst>
            <a:ext uri="{FF2B5EF4-FFF2-40B4-BE49-F238E27FC236}">
              <a16:creationId xmlns:a16="http://schemas.microsoft.com/office/drawing/2014/main" id="{2C1B4BCF-BC2B-4F70-BDB0-13D8A1A9D6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2" name="Immagine 41" descr="logo">
          <a:extLst>
            <a:ext uri="{FF2B5EF4-FFF2-40B4-BE49-F238E27FC236}">
              <a16:creationId xmlns:a16="http://schemas.microsoft.com/office/drawing/2014/main" id="{3CC40664-3B98-47A0-A363-ECCA6AE029A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3" name="Immagine 42" descr="logo">
          <a:extLst>
            <a:ext uri="{FF2B5EF4-FFF2-40B4-BE49-F238E27FC236}">
              <a16:creationId xmlns:a16="http://schemas.microsoft.com/office/drawing/2014/main" id="{F6CC92CF-85D5-4F25-A9C7-6D9C40646A0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4" name="Immagine 43" descr="logo">
          <a:extLst>
            <a:ext uri="{FF2B5EF4-FFF2-40B4-BE49-F238E27FC236}">
              <a16:creationId xmlns:a16="http://schemas.microsoft.com/office/drawing/2014/main" id="{180B12DF-BEC9-456D-B254-591AA162AF1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5" name="Immagine 44" descr="logo">
          <a:extLst>
            <a:ext uri="{FF2B5EF4-FFF2-40B4-BE49-F238E27FC236}">
              <a16:creationId xmlns:a16="http://schemas.microsoft.com/office/drawing/2014/main" id="{C429ECFE-0568-423F-841E-D7FD5019042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6" name="Immagine 45" descr="logo">
          <a:extLst>
            <a:ext uri="{FF2B5EF4-FFF2-40B4-BE49-F238E27FC236}">
              <a16:creationId xmlns:a16="http://schemas.microsoft.com/office/drawing/2014/main" id="{A86C878B-89C1-4AF1-AA9E-C9C6FB83204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7" name="Immagine 46" descr="logo">
          <a:extLst>
            <a:ext uri="{FF2B5EF4-FFF2-40B4-BE49-F238E27FC236}">
              <a16:creationId xmlns:a16="http://schemas.microsoft.com/office/drawing/2014/main" id="{8407248B-DD27-4DB6-BE9E-BDFF98891BC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8" name="Immagine 47" descr="logo">
          <a:extLst>
            <a:ext uri="{FF2B5EF4-FFF2-40B4-BE49-F238E27FC236}">
              <a16:creationId xmlns:a16="http://schemas.microsoft.com/office/drawing/2014/main" id="{16D9ABB3-013B-4CBF-B25F-4EB365D9B54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9" name="Immagine 48" descr="logo">
          <a:extLst>
            <a:ext uri="{FF2B5EF4-FFF2-40B4-BE49-F238E27FC236}">
              <a16:creationId xmlns:a16="http://schemas.microsoft.com/office/drawing/2014/main" id="{309B4C86-B497-4651-8CBD-023C8E90F62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0" name="Immagine 49" descr="logo">
          <a:extLst>
            <a:ext uri="{FF2B5EF4-FFF2-40B4-BE49-F238E27FC236}">
              <a16:creationId xmlns:a16="http://schemas.microsoft.com/office/drawing/2014/main" id="{0B93DEED-363E-4077-9A7E-70D9CF812B4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1" name="Immagine 50" descr="logo">
          <a:extLst>
            <a:ext uri="{FF2B5EF4-FFF2-40B4-BE49-F238E27FC236}">
              <a16:creationId xmlns:a16="http://schemas.microsoft.com/office/drawing/2014/main" id="{675122E5-C326-4130-9B72-7A6FAEC1524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2" name="Immagine 51" descr="logo">
          <a:extLst>
            <a:ext uri="{FF2B5EF4-FFF2-40B4-BE49-F238E27FC236}">
              <a16:creationId xmlns:a16="http://schemas.microsoft.com/office/drawing/2014/main" id="{32D85EF4-9CE5-46A5-B603-70A1B65977F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3" name="Immagine 52" descr="logo">
          <a:extLst>
            <a:ext uri="{FF2B5EF4-FFF2-40B4-BE49-F238E27FC236}">
              <a16:creationId xmlns:a16="http://schemas.microsoft.com/office/drawing/2014/main" id="{31EB82D6-5F43-4733-889A-A136533FAC7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4" name="Immagine 53" descr="logo">
          <a:extLst>
            <a:ext uri="{FF2B5EF4-FFF2-40B4-BE49-F238E27FC236}">
              <a16:creationId xmlns:a16="http://schemas.microsoft.com/office/drawing/2014/main" id="{89EB17E8-3CDF-4512-AD57-D19C4025AA6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5" name="Immagine 54" descr="logo">
          <a:extLst>
            <a:ext uri="{FF2B5EF4-FFF2-40B4-BE49-F238E27FC236}">
              <a16:creationId xmlns:a16="http://schemas.microsoft.com/office/drawing/2014/main" id="{E3E40EDD-AE14-4AFA-A7AC-C8BE48EC0AD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6" name="Immagine 55" descr="logo">
          <a:extLst>
            <a:ext uri="{FF2B5EF4-FFF2-40B4-BE49-F238E27FC236}">
              <a16:creationId xmlns:a16="http://schemas.microsoft.com/office/drawing/2014/main" id="{F24875C7-DC74-4AD6-B063-90B744B80F1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7" name="Immagine 56" descr="logo">
          <a:extLst>
            <a:ext uri="{FF2B5EF4-FFF2-40B4-BE49-F238E27FC236}">
              <a16:creationId xmlns:a16="http://schemas.microsoft.com/office/drawing/2014/main" id="{6F2105DC-75D3-4EB3-A487-396CEB7BD77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8" name="Immagine 57" descr="logo">
          <a:extLst>
            <a:ext uri="{FF2B5EF4-FFF2-40B4-BE49-F238E27FC236}">
              <a16:creationId xmlns:a16="http://schemas.microsoft.com/office/drawing/2014/main" id="{BF38E2B5-27FA-48EA-BE1A-5297B828C08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9" name="Immagine 58" descr="logo">
          <a:extLst>
            <a:ext uri="{FF2B5EF4-FFF2-40B4-BE49-F238E27FC236}">
              <a16:creationId xmlns:a16="http://schemas.microsoft.com/office/drawing/2014/main" id="{CA715187-4549-4D2F-905C-05A98205B0C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0" name="Immagine 59" descr="logo">
          <a:extLst>
            <a:ext uri="{FF2B5EF4-FFF2-40B4-BE49-F238E27FC236}">
              <a16:creationId xmlns:a16="http://schemas.microsoft.com/office/drawing/2014/main" id="{4A0DC1B1-5B0D-463D-BD0A-8ED072C8D30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1" name="Immagine 60" descr="logo">
          <a:extLst>
            <a:ext uri="{FF2B5EF4-FFF2-40B4-BE49-F238E27FC236}">
              <a16:creationId xmlns:a16="http://schemas.microsoft.com/office/drawing/2014/main" id="{ADAF2C37-6AFD-4983-B41C-051FFBFBA5F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2" name="Immagine 61" descr="logo">
          <a:extLst>
            <a:ext uri="{FF2B5EF4-FFF2-40B4-BE49-F238E27FC236}">
              <a16:creationId xmlns:a16="http://schemas.microsoft.com/office/drawing/2014/main" id="{D04DF6D1-52E1-4398-A1D9-90805AC2F25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3" name="Immagine 62" descr="logo">
          <a:extLst>
            <a:ext uri="{FF2B5EF4-FFF2-40B4-BE49-F238E27FC236}">
              <a16:creationId xmlns:a16="http://schemas.microsoft.com/office/drawing/2014/main" id="{DAB872E7-CCEC-46D2-8ED4-01D8CC2C443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4" name="Immagine 63" descr="logo">
          <a:extLst>
            <a:ext uri="{FF2B5EF4-FFF2-40B4-BE49-F238E27FC236}">
              <a16:creationId xmlns:a16="http://schemas.microsoft.com/office/drawing/2014/main" id="{97C663EE-884D-449B-A407-E2D64C757C1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5" name="Immagine 64" descr="logo">
          <a:extLst>
            <a:ext uri="{FF2B5EF4-FFF2-40B4-BE49-F238E27FC236}">
              <a16:creationId xmlns:a16="http://schemas.microsoft.com/office/drawing/2014/main" id="{0943E322-95D1-42F4-A9BD-FFDDDB7FBCC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6" name="Immagine 65" descr="logo">
          <a:extLst>
            <a:ext uri="{FF2B5EF4-FFF2-40B4-BE49-F238E27FC236}">
              <a16:creationId xmlns:a16="http://schemas.microsoft.com/office/drawing/2014/main" id="{71F568E1-7B32-4A41-8D62-835EC49E4B8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7" name="Immagine 66" descr="logo">
          <a:extLst>
            <a:ext uri="{FF2B5EF4-FFF2-40B4-BE49-F238E27FC236}">
              <a16:creationId xmlns:a16="http://schemas.microsoft.com/office/drawing/2014/main" id="{DEB7B0B1-223D-4514-8F6D-17551120E63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8" name="Immagine 67" descr="logo">
          <a:extLst>
            <a:ext uri="{FF2B5EF4-FFF2-40B4-BE49-F238E27FC236}">
              <a16:creationId xmlns:a16="http://schemas.microsoft.com/office/drawing/2014/main" id="{1C714AEE-57B8-47F0-975E-EFDF2D829EB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9" name="Immagine 68" descr="logo">
          <a:extLst>
            <a:ext uri="{FF2B5EF4-FFF2-40B4-BE49-F238E27FC236}">
              <a16:creationId xmlns:a16="http://schemas.microsoft.com/office/drawing/2014/main" id="{68FB01EC-3E94-4B69-8300-B5CA3BA900C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0" name="Immagine 69" descr="logo">
          <a:extLst>
            <a:ext uri="{FF2B5EF4-FFF2-40B4-BE49-F238E27FC236}">
              <a16:creationId xmlns:a16="http://schemas.microsoft.com/office/drawing/2014/main" id="{42618532-7F4F-469E-9DA3-B506ED7B5F2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1" name="Immagine 70" descr="logo">
          <a:extLst>
            <a:ext uri="{FF2B5EF4-FFF2-40B4-BE49-F238E27FC236}">
              <a16:creationId xmlns:a16="http://schemas.microsoft.com/office/drawing/2014/main" id="{D95D857D-E63F-4997-B3A0-0D9C3AAD9F0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2" name="Immagine 71" descr="logo">
          <a:extLst>
            <a:ext uri="{FF2B5EF4-FFF2-40B4-BE49-F238E27FC236}">
              <a16:creationId xmlns:a16="http://schemas.microsoft.com/office/drawing/2014/main" id="{A649A323-F6EA-4A05-B885-678BFAE6ABA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3" name="Immagine 72" descr="logo">
          <a:extLst>
            <a:ext uri="{FF2B5EF4-FFF2-40B4-BE49-F238E27FC236}">
              <a16:creationId xmlns:a16="http://schemas.microsoft.com/office/drawing/2014/main" id="{C418E37F-6737-4C4A-AD51-7129CC2D831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4" name="Immagine 73" descr="logo">
          <a:extLst>
            <a:ext uri="{FF2B5EF4-FFF2-40B4-BE49-F238E27FC236}">
              <a16:creationId xmlns:a16="http://schemas.microsoft.com/office/drawing/2014/main" id="{4A4C3ABC-F093-49D9-A4E5-7CD2EDC654F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5" name="Immagine 74" descr="logo">
          <a:extLst>
            <a:ext uri="{FF2B5EF4-FFF2-40B4-BE49-F238E27FC236}">
              <a16:creationId xmlns:a16="http://schemas.microsoft.com/office/drawing/2014/main" id="{10657B89-E8D8-4C97-9AA9-9A714C1037B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6" name="Immagine 75" descr="logo">
          <a:extLst>
            <a:ext uri="{FF2B5EF4-FFF2-40B4-BE49-F238E27FC236}">
              <a16:creationId xmlns:a16="http://schemas.microsoft.com/office/drawing/2014/main" id="{B95BB93A-BDA5-4FCC-84FE-7F9BCCD72B8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7" name="Immagine 76" descr="logo">
          <a:extLst>
            <a:ext uri="{FF2B5EF4-FFF2-40B4-BE49-F238E27FC236}">
              <a16:creationId xmlns:a16="http://schemas.microsoft.com/office/drawing/2014/main" id="{6F724016-C0B6-476B-818A-2E10F28A6D1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8" name="Immagine 77" descr="logo">
          <a:extLst>
            <a:ext uri="{FF2B5EF4-FFF2-40B4-BE49-F238E27FC236}">
              <a16:creationId xmlns:a16="http://schemas.microsoft.com/office/drawing/2014/main" id="{C502F7D8-10CD-4745-B5BA-B5CCE39E55A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9" name="Immagine 78" descr="logo">
          <a:extLst>
            <a:ext uri="{FF2B5EF4-FFF2-40B4-BE49-F238E27FC236}">
              <a16:creationId xmlns:a16="http://schemas.microsoft.com/office/drawing/2014/main" id="{19CE856B-EF97-418C-A742-32A349FA453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0" name="Immagine 79" descr="logo">
          <a:extLst>
            <a:ext uri="{FF2B5EF4-FFF2-40B4-BE49-F238E27FC236}">
              <a16:creationId xmlns:a16="http://schemas.microsoft.com/office/drawing/2014/main" id="{1B6CF109-026E-4779-BC17-C3051BCE198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1" name="Immagine 80" descr="logo">
          <a:extLst>
            <a:ext uri="{FF2B5EF4-FFF2-40B4-BE49-F238E27FC236}">
              <a16:creationId xmlns:a16="http://schemas.microsoft.com/office/drawing/2014/main" id="{E53736C8-910C-4405-9E27-5B9145A6493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2" name="Immagine 81" descr="logo">
          <a:extLst>
            <a:ext uri="{FF2B5EF4-FFF2-40B4-BE49-F238E27FC236}">
              <a16:creationId xmlns:a16="http://schemas.microsoft.com/office/drawing/2014/main" id="{B8C499BC-108E-41C2-803A-727CDF795A3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3" name="Immagine 82" descr="logo">
          <a:extLst>
            <a:ext uri="{FF2B5EF4-FFF2-40B4-BE49-F238E27FC236}">
              <a16:creationId xmlns:a16="http://schemas.microsoft.com/office/drawing/2014/main" id="{1AE6AE57-59A3-44C9-8B13-FBDCBDE9012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1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1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F8F6AE0A-DA6D-4271-B8A4-D3DBBE4B645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2156B591-C80A-4EF1-B455-C9FAE8AFC47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C4755DF5-D1ED-42DF-89A3-A11A5C8EE00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2E75B2A7-EC8A-490C-B508-CFCEAA0DF8F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924059CA-135D-471F-8FED-9C513E8678D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241DE4C5-A9B0-4FD8-9BB2-AE4DACC6F76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213A0349-8514-445C-B19F-8F937E78B5A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A724ED41-DE3B-4876-8C82-2BD7BCB4F96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F12786E6-0B1F-46F6-8823-57C2C4AC8DA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169FAE19-8B78-4789-9AA2-2ACEC044A5A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FFF69EA1-848E-46D5-83EC-E5F3452F16F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65F0B866-BE09-4465-AF38-C1D0012BAC3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6D9319BB-286A-4A1F-80C9-EB8E8C6EDB2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E6E455D7-E729-41F8-9FD2-D615F60E4A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DE9DA2C1-2289-4C79-BCB8-70370C823E9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0D9801B8-35D2-4DC9-8B8D-941594764E2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1982EB3C-1069-43F7-84FF-FB644AB7485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B4668722-687B-4F29-958C-AA619A1592F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E230E176-7F71-4CBF-AAAE-B99C5963910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F5D2FBC3-FAD9-43E3-B9A9-8A635EDCA05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01CD63E1-829E-493D-9B86-819A8F9D43E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5187D734-B9E4-4DCF-AAC7-65B230401F1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34EA597B-F9D0-486B-B08A-9E1AEA1E21D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64FC4AC9-1AA8-4EB6-841F-4433D908E54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8" name="Immagine 27" descr="logo">
          <a:extLst>
            <a:ext uri="{FF2B5EF4-FFF2-40B4-BE49-F238E27FC236}">
              <a16:creationId xmlns:a16="http://schemas.microsoft.com/office/drawing/2014/main" id="{8CC3268A-D918-4975-AF5D-D3192F19CDE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9" name="Immagine 28" descr="logo">
          <a:extLst>
            <a:ext uri="{FF2B5EF4-FFF2-40B4-BE49-F238E27FC236}">
              <a16:creationId xmlns:a16="http://schemas.microsoft.com/office/drawing/2014/main" id="{911E0F74-5085-40BC-A744-D380EE3E682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0" name="Immagine 29" descr="logo">
          <a:extLst>
            <a:ext uri="{FF2B5EF4-FFF2-40B4-BE49-F238E27FC236}">
              <a16:creationId xmlns:a16="http://schemas.microsoft.com/office/drawing/2014/main" id="{5E6CFF4D-1AF1-456F-B679-EEF358167DD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1" name="Immagine 30" descr="logo">
          <a:extLst>
            <a:ext uri="{FF2B5EF4-FFF2-40B4-BE49-F238E27FC236}">
              <a16:creationId xmlns:a16="http://schemas.microsoft.com/office/drawing/2014/main" id="{534CF7E0-D623-4243-9E9F-714F52C276F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2" name="Immagine 31" descr="logo">
          <a:extLst>
            <a:ext uri="{FF2B5EF4-FFF2-40B4-BE49-F238E27FC236}">
              <a16:creationId xmlns:a16="http://schemas.microsoft.com/office/drawing/2014/main" id="{1C7E30CE-9DF2-4E15-87A3-C576DB38019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3" name="Immagine 32" descr="logo">
          <a:extLst>
            <a:ext uri="{FF2B5EF4-FFF2-40B4-BE49-F238E27FC236}">
              <a16:creationId xmlns:a16="http://schemas.microsoft.com/office/drawing/2014/main" id="{EE61459E-D313-47D2-9CBC-F237B73CCBE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4" name="Immagine 33" descr="logo">
          <a:extLst>
            <a:ext uri="{FF2B5EF4-FFF2-40B4-BE49-F238E27FC236}">
              <a16:creationId xmlns:a16="http://schemas.microsoft.com/office/drawing/2014/main" id="{F441E098-5D8E-4A2C-8E41-33B7755D92D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5" name="Immagine 34" descr="logo">
          <a:extLst>
            <a:ext uri="{FF2B5EF4-FFF2-40B4-BE49-F238E27FC236}">
              <a16:creationId xmlns:a16="http://schemas.microsoft.com/office/drawing/2014/main" id="{08A61142-AD1E-4A95-8377-E567E81D740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6" name="Immagine 35" descr="logo">
          <a:extLst>
            <a:ext uri="{FF2B5EF4-FFF2-40B4-BE49-F238E27FC236}">
              <a16:creationId xmlns:a16="http://schemas.microsoft.com/office/drawing/2014/main" id="{013F09DE-3EA4-4FC4-A61A-7BE15F46567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7" name="Immagine 36" descr="logo">
          <a:extLst>
            <a:ext uri="{FF2B5EF4-FFF2-40B4-BE49-F238E27FC236}">
              <a16:creationId xmlns:a16="http://schemas.microsoft.com/office/drawing/2014/main" id="{89192E34-7E29-474E-BF23-0DE2581A78E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8" name="Immagine 37" descr="logo">
          <a:extLst>
            <a:ext uri="{FF2B5EF4-FFF2-40B4-BE49-F238E27FC236}">
              <a16:creationId xmlns:a16="http://schemas.microsoft.com/office/drawing/2014/main" id="{81FCEED2-76BB-46AC-9D6E-FD36AA92060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9" name="Immagine 38" descr="logo">
          <a:extLst>
            <a:ext uri="{FF2B5EF4-FFF2-40B4-BE49-F238E27FC236}">
              <a16:creationId xmlns:a16="http://schemas.microsoft.com/office/drawing/2014/main" id="{FF29A5E0-E0E9-404E-89E3-4B19C55522A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0" name="Immagine 39" descr="logo">
          <a:extLst>
            <a:ext uri="{FF2B5EF4-FFF2-40B4-BE49-F238E27FC236}">
              <a16:creationId xmlns:a16="http://schemas.microsoft.com/office/drawing/2014/main" id="{921C85F1-EE74-4BDF-9903-B4505CCA051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1" name="Immagine 40" descr="logo">
          <a:extLst>
            <a:ext uri="{FF2B5EF4-FFF2-40B4-BE49-F238E27FC236}">
              <a16:creationId xmlns:a16="http://schemas.microsoft.com/office/drawing/2014/main" id="{C512FCCB-3FAF-4452-BFD2-71FD31DEDA8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2" name="Immagine 41" descr="logo">
          <a:extLst>
            <a:ext uri="{FF2B5EF4-FFF2-40B4-BE49-F238E27FC236}">
              <a16:creationId xmlns:a16="http://schemas.microsoft.com/office/drawing/2014/main" id="{C72E0957-7F47-42CB-A1E6-2F228C58DD5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3" name="Immagine 42" descr="logo">
          <a:extLst>
            <a:ext uri="{FF2B5EF4-FFF2-40B4-BE49-F238E27FC236}">
              <a16:creationId xmlns:a16="http://schemas.microsoft.com/office/drawing/2014/main" id="{2C5C8453-0C8A-4BFC-872B-73809D13BA9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4" name="Immagine 43" descr="logo">
          <a:extLst>
            <a:ext uri="{FF2B5EF4-FFF2-40B4-BE49-F238E27FC236}">
              <a16:creationId xmlns:a16="http://schemas.microsoft.com/office/drawing/2014/main" id="{B9FC965A-085F-486F-8FC3-7B8D1D0AF53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5" name="Immagine 44" descr="logo">
          <a:extLst>
            <a:ext uri="{FF2B5EF4-FFF2-40B4-BE49-F238E27FC236}">
              <a16:creationId xmlns:a16="http://schemas.microsoft.com/office/drawing/2014/main" id="{3ADA16E9-63D5-44DD-BB8C-0A414D6D562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6" name="Immagine 45" descr="logo">
          <a:extLst>
            <a:ext uri="{FF2B5EF4-FFF2-40B4-BE49-F238E27FC236}">
              <a16:creationId xmlns:a16="http://schemas.microsoft.com/office/drawing/2014/main" id="{91552882-BC56-471F-A26A-3361F65F944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7" name="Immagine 46" descr="logo">
          <a:extLst>
            <a:ext uri="{FF2B5EF4-FFF2-40B4-BE49-F238E27FC236}">
              <a16:creationId xmlns:a16="http://schemas.microsoft.com/office/drawing/2014/main" id="{C9E74428-4C3A-458B-B4D4-450586182E9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8" name="Immagine 47" descr="logo">
          <a:extLst>
            <a:ext uri="{FF2B5EF4-FFF2-40B4-BE49-F238E27FC236}">
              <a16:creationId xmlns:a16="http://schemas.microsoft.com/office/drawing/2014/main" id="{862A3C75-FA63-4A89-9D0B-15D3768F2BC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9" name="Immagine 48" descr="logo">
          <a:extLst>
            <a:ext uri="{FF2B5EF4-FFF2-40B4-BE49-F238E27FC236}">
              <a16:creationId xmlns:a16="http://schemas.microsoft.com/office/drawing/2014/main" id="{03AB872D-DC96-4411-92A0-1B2AE4BB15B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0" name="Immagine 49" descr="logo">
          <a:extLst>
            <a:ext uri="{FF2B5EF4-FFF2-40B4-BE49-F238E27FC236}">
              <a16:creationId xmlns:a16="http://schemas.microsoft.com/office/drawing/2014/main" id="{682E49EE-22EC-4B99-8072-E521E2EFF6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1" name="Immagine 50" descr="logo">
          <a:extLst>
            <a:ext uri="{FF2B5EF4-FFF2-40B4-BE49-F238E27FC236}">
              <a16:creationId xmlns:a16="http://schemas.microsoft.com/office/drawing/2014/main" id="{0EEC28B4-A37B-4DA9-94B1-280E11F8362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2" name="Immagine 51" descr="logo">
          <a:extLst>
            <a:ext uri="{FF2B5EF4-FFF2-40B4-BE49-F238E27FC236}">
              <a16:creationId xmlns:a16="http://schemas.microsoft.com/office/drawing/2014/main" id="{E3504D70-9792-42D1-B982-C69D96177CB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3" name="Immagine 52" descr="logo">
          <a:extLst>
            <a:ext uri="{FF2B5EF4-FFF2-40B4-BE49-F238E27FC236}">
              <a16:creationId xmlns:a16="http://schemas.microsoft.com/office/drawing/2014/main" id="{7DC4C898-8979-4C48-A0EB-84D183D7EAF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4" name="Immagine 53" descr="logo">
          <a:extLst>
            <a:ext uri="{FF2B5EF4-FFF2-40B4-BE49-F238E27FC236}">
              <a16:creationId xmlns:a16="http://schemas.microsoft.com/office/drawing/2014/main" id="{EB3BD1D2-84C5-4C94-887B-3BAAF4689FA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5" name="Immagine 54" descr="logo">
          <a:extLst>
            <a:ext uri="{FF2B5EF4-FFF2-40B4-BE49-F238E27FC236}">
              <a16:creationId xmlns:a16="http://schemas.microsoft.com/office/drawing/2014/main" id="{E812A5ED-5BBF-48DD-824C-4DE442328B3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6" name="Immagine 55" descr="logo">
          <a:extLst>
            <a:ext uri="{FF2B5EF4-FFF2-40B4-BE49-F238E27FC236}">
              <a16:creationId xmlns:a16="http://schemas.microsoft.com/office/drawing/2014/main" id="{CDCBCA04-5479-4224-9DD0-EAC503AD6ED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7" name="Immagine 56" descr="logo">
          <a:extLst>
            <a:ext uri="{FF2B5EF4-FFF2-40B4-BE49-F238E27FC236}">
              <a16:creationId xmlns:a16="http://schemas.microsoft.com/office/drawing/2014/main" id="{AB89CE54-FCF6-4795-9DC2-929D09203EA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8" name="Immagine 57" descr="logo">
          <a:extLst>
            <a:ext uri="{FF2B5EF4-FFF2-40B4-BE49-F238E27FC236}">
              <a16:creationId xmlns:a16="http://schemas.microsoft.com/office/drawing/2014/main" id="{EE0986D3-D9E1-4B64-9F9D-3EE883353A1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9" name="Immagine 58" descr="logo">
          <a:extLst>
            <a:ext uri="{FF2B5EF4-FFF2-40B4-BE49-F238E27FC236}">
              <a16:creationId xmlns:a16="http://schemas.microsoft.com/office/drawing/2014/main" id="{823D2355-09C1-4FE8-9FFC-4D7DBB0B6C6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0" name="Immagine 59" descr="logo">
          <a:extLst>
            <a:ext uri="{FF2B5EF4-FFF2-40B4-BE49-F238E27FC236}">
              <a16:creationId xmlns:a16="http://schemas.microsoft.com/office/drawing/2014/main" id="{651F91FD-BDD8-400B-9F14-D63BF0A0CEC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1" name="Immagine 60" descr="logo">
          <a:extLst>
            <a:ext uri="{FF2B5EF4-FFF2-40B4-BE49-F238E27FC236}">
              <a16:creationId xmlns:a16="http://schemas.microsoft.com/office/drawing/2014/main" id="{61029021-CF32-45B0-8FE0-E3869BFF6FC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2" name="Immagine 61" descr="logo">
          <a:extLst>
            <a:ext uri="{FF2B5EF4-FFF2-40B4-BE49-F238E27FC236}">
              <a16:creationId xmlns:a16="http://schemas.microsoft.com/office/drawing/2014/main" id="{543F5A99-149F-4BA6-A307-8588AAB40AD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3" name="Immagine 62" descr="logo">
          <a:extLst>
            <a:ext uri="{FF2B5EF4-FFF2-40B4-BE49-F238E27FC236}">
              <a16:creationId xmlns:a16="http://schemas.microsoft.com/office/drawing/2014/main" id="{4E1995F1-A9FD-4F26-B6FF-DEB949EEBEA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4" name="Immagine 63" descr="logo">
          <a:extLst>
            <a:ext uri="{FF2B5EF4-FFF2-40B4-BE49-F238E27FC236}">
              <a16:creationId xmlns:a16="http://schemas.microsoft.com/office/drawing/2014/main" id="{FD6E17C1-98F5-4744-B145-008166F8C5E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5" name="Immagine 64" descr="logo">
          <a:extLst>
            <a:ext uri="{FF2B5EF4-FFF2-40B4-BE49-F238E27FC236}">
              <a16:creationId xmlns:a16="http://schemas.microsoft.com/office/drawing/2014/main" id="{B675D2E4-362E-48BC-8989-7B6D0C7BCE9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6" name="Immagine 65" descr="logo">
          <a:extLst>
            <a:ext uri="{FF2B5EF4-FFF2-40B4-BE49-F238E27FC236}">
              <a16:creationId xmlns:a16="http://schemas.microsoft.com/office/drawing/2014/main" id="{67BFF667-2961-4176-96A5-AFDFC36F4F7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7" name="Immagine 66" descr="logo">
          <a:extLst>
            <a:ext uri="{FF2B5EF4-FFF2-40B4-BE49-F238E27FC236}">
              <a16:creationId xmlns:a16="http://schemas.microsoft.com/office/drawing/2014/main" id="{E1118652-E28E-43C2-845C-71C68EF8B46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8" name="Immagine 67" descr="logo">
          <a:extLst>
            <a:ext uri="{FF2B5EF4-FFF2-40B4-BE49-F238E27FC236}">
              <a16:creationId xmlns:a16="http://schemas.microsoft.com/office/drawing/2014/main" id="{332A1CAA-DD0E-4D6F-85E7-23111AF1BCE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9" name="Immagine 68" descr="logo">
          <a:extLst>
            <a:ext uri="{FF2B5EF4-FFF2-40B4-BE49-F238E27FC236}">
              <a16:creationId xmlns:a16="http://schemas.microsoft.com/office/drawing/2014/main" id="{5BA4CAEC-3759-4C89-BFE7-E6BB1363578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0" name="Immagine 69" descr="logo">
          <a:extLst>
            <a:ext uri="{FF2B5EF4-FFF2-40B4-BE49-F238E27FC236}">
              <a16:creationId xmlns:a16="http://schemas.microsoft.com/office/drawing/2014/main" id="{76C67ABF-CCA5-487C-AF6F-72EC0513C1B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1" name="Immagine 70" descr="logo">
          <a:extLst>
            <a:ext uri="{FF2B5EF4-FFF2-40B4-BE49-F238E27FC236}">
              <a16:creationId xmlns:a16="http://schemas.microsoft.com/office/drawing/2014/main" id="{D224CA26-8D1E-4684-85B9-68347B96F4B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2" name="Immagine 71" descr="logo">
          <a:extLst>
            <a:ext uri="{FF2B5EF4-FFF2-40B4-BE49-F238E27FC236}">
              <a16:creationId xmlns:a16="http://schemas.microsoft.com/office/drawing/2014/main" id="{2F007285-A578-4359-AF17-FA472A6EDDA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3" name="Immagine 72" descr="logo">
          <a:extLst>
            <a:ext uri="{FF2B5EF4-FFF2-40B4-BE49-F238E27FC236}">
              <a16:creationId xmlns:a16="http://schemas.microsoft.com/office/drawing/2014/main" id="{320285C5-FCDF-40BF-91E1-649081C8AB1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4" name="Immagine 73" descr="logo">
          <a:extLst>
            <a:ext uri="{FF2B5EF4-FFF2-40B4-BE49-F238E27FC236}">
              <a16:creationId xmlns:a16="http://schemas.microsoft.com/office/drawing/2014/main" id="{2BFCDDD4-6B8C-429B-8700-4CB47873D45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5" name="Immagine 74" descr="logo">
          <a:extLst>
            <a:ext uri="{FF2B5EF4-FFF2-40B4-BE49-F238E27FC236}">
              <a16:creationId xmlns:a16="http://schemas.microsoft.com/office/drawing/2014/main" id="{FE5AFC0B-8F87-4B06-A0FD-2B3A6C2F5F5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6" name="Immagine 75" descr="logo">
          <a:extLst>
            <a:ext uri="{FF2B5EF4-FFF2-40B4-BE49-F238E27FC236}">
              <a16:creationId xmlns:a16="http://schemas.microsoft.com/office/drawing/2014/main" id="{CF0EA3FE-78D5-4544-977C-509CECCDF0C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7" name="Immagine 76" descr="logo">
          <a:extLst>
            <a:ext uri="{FF2B5EF4-FFF2-40B4-BE49-F238E27FC236}">
              <a16:creationId xmlns:a16="http://schemas.microsoft.com/office/drawing/2014/main" id="{4D35A848-5AB8-408B-8A92-2C8F29A9EA7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8" name="Immagine 77" descr="logo">
          <a:extLst>
            <a:ext uri="{FF2B5EF4-FFF2-40B4-BE49-F238E27FC236}">
              <a16:creationId xmlns:a16="http://schemas.microsoft.com/office/drawing/2014/main" id="{B4E6E878-9C9D-4942-A2D1-9468E823337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9" name="Immagine 78" descr="logo">
          <a:extLst>
            <a:ext uri="{FF2B5EF4-FFF2-40B4-BE49-F238E27FC236}">
              <a16:creationId xmlns:a16="http://schemas.microsoft.com/office/drawing/2014/main" id="{D8A7CADB-165F-4286-990E-1A851DA928E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0" name="Immagine 79" descr="logo">
          <a:extLst>
            <a:ext uri="{FF2B5EF4-FFF2-40B4-BE49-F238E27FC236}">
              <a16:creationId xmlns:a16="http://schemas.microsoft.com/office/drawing/2014/main" id="{81A91F3C-3A55-4F07-9548-FA0F02AA79A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1" name="Immagine 80" descr="logo">
          <a:extLst>
            <a:ext uri="{FF2B5EF4-FFF2-40B4-BE49-F238E27FC236}">
              <a16:creationId xmlns:a16="http://schemas.microsoft.com/office/drawing/2014/main" id="{57D936A7-AE66-4EFA-AC43-F2386E88E42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2" name="Immagine 81" descr="logo">
          <a:extLst>
            <a:ext uri="{FF2B5EF4-FFF2-40B4-BE49-F238E27FC236}">
              <a16:creationId xmlns:a16="http://schemas.microsoft.com/office/drawing/2014/main" id="{A23A8F98-9C3F-42AB-93FA-FC4B125A4A5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3" name="Immagine 82" descr="logo">
          <a:extLst>
            <a:ext uri="{FF2B5EF4-FFF2-40B4-BE49-F238E27FC236}">
              <a16:creationId xmlns:a16="http://schemas.microsoft.com/office/drawing/2014/main" id="{83F0A37B-1426-41DE-B5E7-FE97B8950E5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4" name="Immagine 83" descr="logo">
          <a:extLst>
            <a:ext uri="{FF2B5EF4-FFF2-40B4-BE49-F238E27FC236}">
              <a16:creationId xmlns:a16="http://schemas.microsoft.com/office/drawing/2014/main" id="{C81429EB-E226-494B-8E6E-C93000A02C3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5" name="Immagine 84" descr="logo">
          <a:extLst>
            <a:ext uri="{FF2B5EF4-FFF2-40B4-BE49-F238E27FC236}">
              <a16:creationId xmlns:a16="http://schemas.microsoft.com/office/drawing/2014/main" id="{FE35246E-49C8-499F-AD1F-3B49BEEFA0B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6" name="Immagine 85" descr="logo">
          <a:extLst>
            <a:ext uri="{FF2B5EF4-FFF2-40B4-BE49-F238E27FC236}">
              <a16:creationId xmlns:a16="http://schemas.microsoft.com/office/drawing/2014/main" id="{1DE0491D-7AF9-4DAD-BF2B-9B193E9BACA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7" name="Immagine 86" descr="logo">
          <a:extLst>
            <a:ext uri="{FF2B5EF4-FFF2-40B4-BE49-F238E27FC236}">
              <a16:creationId xmlns:a16="http://schemas.microsoft.com/office/drawing/2014/main" id="{DF6DC939-2A6C-4C63-ADCD-B3EF67DC4FE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8" name="Immagine 87" descr="logo">
          <a:extLst>
            <a:ext uri="{FF2B5EF4-FFF2-40B4-BE49-F238E27FC236}">
              <a16:creationId xmlns:a16="http://schemas.microsoft.com/office/drawing/2014/main" id="{951A8C4E-2D6B-406C-B176-34558DB8EE8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9" name="Immagine 88" descr="logo">
          <a:extLst>
            <a:ext uri="{FF2B5EF4-FFF2-40B4-BE49-F238E27FC236}">
              <a16:creationId xmlns:a16="http://schemas.microsoft.com/office/drawing/2014/main" id="{7F79F7A6-9442-4BD7-85FE-FB957EC1BB9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0" name="Immagine 89" descr="logo">
          <a:extLst>
            <a:ext uri="{FF2B5EF4-FFF2-40B4-BE49-F238E27FC236}">
              <a16:creationId xmlns:a16="http://schemas.microsoft.com/office/drawing/2014/main" id="{9D78CC8C-7448-4091-A862-D05BD431F63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1" name="Immagine 90" descr="logo">
          <a:extLst>
            <a:ext uri="{FF2B5EF4-FFF2-40B4-BE49-F238E27FC236}">
              <a16:creationId xmlns:a16="http://schemas.microsoft.com/office/drawing/2014/main" id="{AC98C3DE-5562-4FCB-9085-8C3BC6F810C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2" name="Immagine 91" descr="logo">
          <a:extLst>
            <a:ext uri="{FF2B5EF4-FFF2-40B4-BE49-F238E27FC236}">
              <a16:creationId xmlns:a16="http://schemas.microsoft.com/office/drawing/2014/main" id="{1A0B6CEF-985D-4A46-A16F-ECFF2949456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3" name="Immagine 92" descr="logo">
          <a:extLst>
            <a:ext uri="{FF2B5EF4-FFF2-40B4-BE49-F238E27FC236}">
              <a16:creationId xmlns:a16="http://schemas.microsoft.com/office/drawing/2014/main" id="{4FD62C8D-A4F7-442E-A89C-95D320E6ECE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4" name="Immagine 93" descr="logo">
          <a:extLst>
            <a:ext uri="{FF2B5EF4-FFF2-40B4-BE49-F238E27FC236}">
              <a16:creationId xmlns:a16="http://schemas.microsoft.com/office/drawing/2014/main" id="{472C32AF-0E52-4346-8B9C-8644EB1EBB9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5" name="Immagine 94" descr="logo">
          <a:extLst>
            <a:ext uri="{FF2B5EF4-FFF2-40B4-BE49-F238E27FC236}">
              <a16:creationId xmlns:a16="http://schemas.microsoft.com/office/drawing/2014/main" id="{DADF41B2-1F81-4542-A050-2D37C9B50A7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6" name="Immagine 95" descr="logo">
          <a:extLst>
            <a:ext uri="{FF2B5EF4-FFF2-40B4-BE49-F238E27FC236}">
              <a16:creationId xmlns:a16="http://schemas.microsoft.com/office/drawing/2014/main" id="{4C12F656-B4AC-4D21-9A18-07A8841F0AD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7" name="Immagine 96" descr="logo">
          <a:extLst>
            <a:ext uri="{FF2B5EF4-FFF2-40B4-BE49-F238E27FC236}">
              <a16:creationId xmlns:a16="http://schemas.microsoft.com/office/drawing/2014/main" id="{208D26BF-1301-4F18-91F8-55D1D68656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8" name="Immagine 97" descr="logo">
          <a:extLst>
            <a:ext uri="{FF2B5EF4-FFF2-40B4-BE49-F238E27FC236}">
              <a16:creationId xmlns:a16="http://schemas.microsoft.com/office/drawing/2014/main" id="{8626E27A-C2F6-4A0D-B3DE-03827A33047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9" name="Immagine 98" descr="logo">
          <a:extLst>
            <a:ext uri="{FF2B5EF4-FFF2-40B4-BE49-F238E27FC236}">
              <a16:creationId xmlns:a16="http://schemas.microsoft.com/office/drawing/2014/main" id="{71037242-08D8-4139-95A7-DB87E35E452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0" name="Immagine 99" descr="logo">
          <a:extLst>
            <a:ext uri="{FF2B5EF4-FFF2-40B4-BE49-F238E27FC236}">
              <a16:creationId xmlns:a16="http://schemas.microsoft.com/office/drawing/2014/main" id="{EEDDD2E4-C380-4F88-9ECE-F371CBA05AE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1" name="Immagine 100" descr="logo">
          <a:extLst>
            <a:ext uri="{FF2B5EF4-FFF2-40B4-BE49-F238E27FC236}">
              <a16:creationId xmlns:a16="http://schemas.microsoft.com/office/drawing/2014/main" id="{92821445-1ADB-481A-88C1-EE6365E2419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2" name="Immagine 101" descr="logo">
          <a:extLst>
            <a:ext uri="{FF2B5EF4-FFF2-40B4-BE49-F238E27FC236}">
              <a16:creationId xmlns:a16="http://schemas.microsoft.com/office/drawing/2014/main" id="{F43D398F-C23D-46A6-9B7C-825C8ED4739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1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15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9141362A-D16B-4F54-BAB9-0B54BD0DC78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3510931B-34C5-40FD-82EF-9B3702A4509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B0E19EB9-18E5-4112-8328-916F8998E82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3FF515FE-45C6-4F0D-AB5D-E79395B1334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DEC2F8E1-D839-48CC-9B19-9DD57048007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A974DFEF-5FFB-43D4-B512-651569FE0FB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589446BB-DD59-4CC5-B204-A46899027B1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1EA2BCCB-DAAD-462A-8C53-260523AD3D7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12BB2E50-CF2A-4AB7-8FA3-36EA2555871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613693FE-388D-438E-85CB-7C06393D4C3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04AAFE0E-95DC-4B70-AF46-31CC0A750A3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CDA96165-867E-480E-AC65-E6A863FFDF1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944FE863-B1BF-4FD5-895E-28B32367161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EFBB8524-6734-4A5A-B28C-318CC18F948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4988718A-D936-4701-B23B-9726F62B79E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FED459A4-C313-4164-AC74-0BBD5515979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080B3114-8B5C-435C-934E-8E214053A67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D1126C4A-F51B-4A3B-AC0A-2C2017817E6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116A37E9-B633-4C0F-B567-6B0CD00FE81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602E7EA7-7353-414C-B1FF-DD3145BD442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7802F5E3-D52D-4E3F-B201-2E330E0F432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CD861066-F7FF-4D39-B5FC-EFA75B87D13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05C00F66-09C6-43B6-9C96-D1D3D72B3B8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F33BE72E-2CB8-4BA2-95E5-2E2D80F5F0A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8" name="Immagine 27" descr="logo">
          <a:extLst>
            <a:ext uri="{FF2B5EF4-FFF2-40B4-BE49-F238E27FC236}">
              <a16:creationId xmlns:a16="http://schemas.microsoft.com/office/drawing/2014/main" id="{E40879B9-F967-40D3-B8F6-885FE192077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9" name="Immagine 28" descr="logo">
          <a:extLst>
            <a:ext uri="{FF2B5EF4-FFF2-40B4-BE49-F238E27FC236}">
              <a16:creationId xmlns:a16="http://schemas.microsoft.com/office/drawing/2014/main" id="{A19BBE11-DA5B-4B7F-B73B-689BBD91819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0" name="Immagine 29" descr="logo">
          <a:extLst>
            <a:ext uri="{FF2B5EF4-FFF2-40B4-BE49-F238E27FC236}">
              <a16:creationId xmlns:a16="http://schemas.microsoft.com/office/drawing/2014/main" id="{9E98BC3F-CC5E-4EC7-B120-FBA3785F86D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1" name="Immagine 30" descr="logo">
          <a:extLst>
            <a:ext uri="{FF2B5EF4-FFF2-40B4-BE49-F238E27FC236}">
              <a16:creationId xmlns:a16="http://schemas.microsoft.com/office/drawing/2014/main" id="{761A18CE-C45D-4290-A8FD-AB99F4C93F0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2" name="Immagine 31" descr="logo">
          <a:extLst>
            <a:ext uri="{FF2B5EF4-FFF2-40B4-BE49-F238E27FC236}">
              <a16:creationId xmlns:a16="http://schemas.microsoft.com/office/drawing/2014/main" id="{1E958E26-D5C0-4F2B-B0A9-0DCD3C0E2FB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3" name="Immagine 32" descr="logo">
          <a:extLst>
            <a:ext uri="{FF2B5EF4-FFF2-40B4-BE49-F238E27FC236}">
              <a16:creationId xmlns:a16="http://schemas.microsoft.com/office/drawing/2014/main" id="{1CE11132-070F-4EB3-B075-86FF5832565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4" name="Immagine 33" descr="logo">
          <a:extLst>
            <a:ext uri="{FF2B5EF4-FFF2-40B4-BE49-F238E27FC236}">
              <a16:creationId xmlns:a16="http://schemas.microsoft.com/office/drawing/2014/main" id="{1DF28227-9EE1-40EA-86E7-6C294CCF8D3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5" name="Immagine 34" descr="logo">
          <a:extLst>
            <a:ext uri="{FF2B5EF4-FFF2-40B4-BE49-F238E27FC236}">
              <a16:creationId xmlns:a16="http://schemas.microsoft.com/office/drawing/2014/main" id="{B64C1969-3A78-4C86-AC75-2550AE29CA6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6" name="Immagine 35" descr="logo">
          <a:extLst>
            <a:ext uri="{FF2B5EF4-FFF2-40B4-BE49-F238E27FC236}">
              <a16:creationId xmlns:a16="http://schemas.microsoft.com/office/drawing/2014/main" id="{10EDB827-42A7-43D9-B3F6-4D8E224031C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7" name="Immagine 36" descr="logo">
          <a:extLst>
            <a:ext uri="{FF2B5EF4-FFF2-40B4-BE49-F238E27FC236}">
              <a16:creationId xmlns:a16="http://schemas.microsoft.com/office/drawing/2014/main" id="{07823D4B-0878-4155-BBF0-3D47697C9EE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8" name="Immagine 37" descr="logo">
          <a:extLst>
            <a:ext uri="{FF2B5EF4-FFF2-40B4-BE49-F238E27FC236}">
              <a16:creationId xmlns:a16="http://schemas.microsoft.com/office/drawing/2014/main" id="{98954F7D-C309-4CB3-9417-69A3F03C1BC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9" name="Immagine 38" descr="logo">
          <a:extLst>
            <a:ext uri="{FF2B5EF4-FFF2-40B4-BE49-F238E27FC236}">
              <a16:creationId xmlns:a16="http://schemas.microsoft.com/office/drawing/2014/main" id="{49676BE2-D0C1-4AA9-B5A3-22FBA749E6C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0" name="Immagine 39" descr="logo">
          <a:extLst>
            <a:ext uri="{FF2B5EF4-FFF2-40B4-BE49-F238E27FC236}">
              <a16:creationId xmlns:a16="http://schemas.microsoft.com/office/drawing/2014/main" id="{8020E4C3-F93E-4CB2-B338-2A567E0EB7B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1" name="Immagine 40" descr="logo">
          <a:extLst>
            <a:ext uri="{FF2B5EF4-FFF2-40B4-BE49-F238E27FC236}">
              <a16:creationId xmlns:a16="http://schemas.microsoft.com/office/drawing/2014/main" id="{6D4E25AC-1903-4D1F-9A40-063B3B6E1D6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2" name="Immagine 41" descr="logo">
          <a:extLst>
            <a:ext uri="{FF2B5EF4-FFF2-40B4-BE49-F238E27FC236}">
              <a16:creationId xmlns:a16="http://schemas.microsoft.com/office/drawing/2014/main" id="{1BBFCB02-1E3B-4380-9D5E-3713331AF0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3" name="Immagine 42" descr="logo">
          <a:extLst>
            <a:ext uri="{FF2B5EF4-FFF2-40B4-BE49-F238E27FC236}">
              <a16:creationId xmlns:a16="http://schemas.microsoft.com/office/drawing/2014/main" id="{98049C97-139D-424D-A87C-0E637807866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4" name="Immagine 43" descr="logo">
          <a:extLst>
            <a:ext uri="{FF2B5EF4-FFF2-40B4-BE49-F238E27FC236}">
              <a16:creationId xmlns:a16="http://schemas.microsoft.com/office/drawing/2014/main" id="{2BE84C9F-DB6B-4061-9A68-1105AA02EC2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5" name="Immagine 44" descr="logo">
          <a:extLst>
            <a:ext uri="{FF2B5EF4-FFF2-40B4-BE49-F238E27FC236}">
              <a16:creationId xmlns:a16="http://schemas.microsoft.com/office/drawing/2014/main" id="{3BF2AE8A-2C0F-4141-9E07-0D6EF106C14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6" name="Immagine 45" descr="logo">
          <a:extLst>
            <a:ext uri="{FF2B5EF4-FFF2-40B4-BE49-F238E27FC236}">
              <a16:creationId xmlns:a16="http://schemas.microsoft.com/office/drawing/2014/main" id="{7E813A8A-3D42-48F1-8496-03A2BE97CAA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7" name="Immagine 46" descr="logo">
          <a:extLst>
            <a:ext uri="{FF2B5EF4-FFF2-40B4-BE49-F238E27FC236}">
              <a16:creationId xmlns:a16="http://schemas.microsoft.com/office/drawing/2014/main" id="{4DDCEEAC-B624-4AE3-9CC8-9538E2D8BE2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8" name="Immagine 47" descr="logo">
          <a:extLst>
            <a:ext uri="{FF2B5EF4-FFF2-40B4-BE49-F238E27FC236}">
              <a16:creationId xmlns:a16="http://schemas.microsoft.com/office/drawing/2014/main" id="{36547B63-9C67-4237-B3EB-F2BD5085796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9" name="Immagine 48" descr="logo">
          <a:extLst>
            <a:ext uri="{FF2B5EF4-FFF2-40B4-BE49-F238E27FC236}">
              <a16:creationId xmlns:a16="http://schemas.microsoft.com/office/drawing/2014/main" id="{B76CB1D4-779B-4F52-9AE3-1F90583ADF7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0" name="Immagine 49" descr="logo">
          <a:extLst>
            <a:ext uri="{FF2B5EF4-FFF2-40B4-BE49-F238E27FC236}">
              <a16:creationId xmlns:a16="http://schemas.microsoft.com/office/drawing/2014/main" id="{6C5E4948-85B4-4E3F-A358-6D60FE7138A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1" name="Immagine 50" descr="logo">
          <a:extLst>
            <a:ext uri="{FF2B5EF4-FFF2-40B4-BE49-F238E27FC236}">
              <a16:creationId xmlns:a16="http://schemas.microsoft.com/office/drawing/2014/main" id="{B9385AC7-B235-4A4B-8ABA-B77D139B4D4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2" name="Immagine 51" descr="logo">
          <a:extLst>
            <a:ext uri="{FF2B5EF4-FFF2-40B4-BE49-F238E27FC236}">
              <a16:creationId xmlns:a16="http://schemas.microsoft.com/office/drawing/2014/main" id="{44E4781B-8CAD-43B0-A4B7-1D1EB36F313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3" name="Immagine 52" descr="logo">
          <a:extLst>
            <a:ext uri="{FF2B5EF4-FFF2-40B4-BE49-F238E27FC236}">
              <a16:creationId xmlns:a16="http://schemas.microsoft.com/office/drawing/2014/main" id="{06FA82EE-DADA-4AFD-800A-1361265FE64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4" name="Immagine 53" descr="logo">
          <a:extLst>
            <a:ext uri="{FF2B5EF4-FFF2-40B4-BE49-F238E27FC236}">
              <a16:creationId xmlns:a16="http://schemas.microsoft.com/office/drawing/2014/main" id="{200C55B8-7312-421F-A384-C192FC3CAE9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5" name="Immagine 54" descr="logo">
          <a:extLst>
            <a:ext uri="{FF2B5EF4-FFF2-40B4-BE49-F238E27FC236}">
              <a16:creationId xmlns:a16="http://schemas.microsoft.com/office/drawing/2014/main" id="{1C41DC9A-394E-4762-9E2D-2C675DDFC5B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6" name="Immagine 55" descr="logo">
          <a:extLst>
            <a:ext uri="{FF2B5EF4-FFF2-40B4-BE49-F238E27FC236}">
              <a16:creationId xmlns:a16="http://schemas.microsoft.com/office/drawing/2014/main" id="{D5AA65AA-CCA0-483E-84F9-152BAB40181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7" name="Immagine 56" descr="logo">
          <a:extLst>
            <a:ext uri="{FF2B5EF4-FFF2-40B4-BE49-F238E27FC236}">
              <a16:creationId xmlns:a16="http://schemas.microsoft.com/office/drawing/2014/main" id="{781605A3-ADA9-4CFD-8407-BFA02E1B136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8" name="Immagine 57" descr="logo">
          <a:extLst>
            <a:ext uri="{FF2B5EF4-FFF2-40B4-BE49-F238E27FC236}">
              <a16:creationId xmlns:a16="http://schemas.microsoft.com/office/drawing/2014/main" id="{19025961-E646-4B99-B54C-596E963A50B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9" name="Immagine 58" descr="logo">
          <a:extLst>
            <a:ext uri="{FF2B5EF4-FFF2-40B4-BE49-F238E27FC236}">
              <a16:creationId xmlns:a16="http://schemas.microsoft.com/office/drawing/2014/main" id="{CD733937-1A81-47AB-9C62-EBF6465C08E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0" name="Immagine 59" descr="logo">
          <a:extLst>
            <a:ext uri="{FF2B5EF4-FFF2-40B4-BE49-F238E27FC236}">
              <a16:creationId xmlns:a16="http://schemas.microsoft.com/office/drawing/2014/main" id="{341D784F-0552-4AD5-B10F-81A212979F6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1" name="Immagine 60" descr="logo">
          <a:extLst>
            <a:ext uri="{FF2B5EF4-FFF2-40B4-BE49-F238E27FC236}">
              <a16:creationId xmlns:a16="http://schemas.microsoft.com/office/drawing/2014/main" id="{106DD293-683A-4DE8-8699-3C3C0773A23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2" name="Immagine 61" descr="logo">
          <a:extLst>
            <a:ext uri="{FF2B5EF4-FFF2-40B4-BE49-F238E27FC236}">
              <a16:creationId xmlns:a16="http://schemas.microsoft.com/office/drawing/2014/main" id="{F9038AE8-4287-4152-934D-FC15706BF1B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3" name="Immagine 62" descr="logo">
          <a:extLst>
            <a:ext uri="{FF2B5EF4-FFF2-40B4-BE49-F238E27FC236}">
              <a16:creationId xmlns:a16="http://schemas.microsoft.com/office/drawing/2014/main" id="{4BAA8245-2F24-4F07-A477-8334312899D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4" name="Immagine 63" descr="logo">
          <a:extLst>
            <a:ext uri="{FF2B5EF4-FFF2-40B4-BE49-F238E27FC236}">
              <a16:creationId xmlns:a16="http://schemas.microsoft.com/office/drawing/2014/main" id="{8B899016-0594-453B-ABFC-1E4DCB33FC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5" name="Immagine 64" descr="logo">
          <a:extLst>
            <a:ext uri="{FF2B5EF4-FFF2-40B4-BE49-F238E27FC236}">
              <a16:creationId xmlns:a16="http://schemas.microsoft.com/office/drawing/2014/main" id="{48573239-9F25-48DB-A345-106D8BE2F4D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6" name="Immagine 65" descr="logo">
          <a:extLst>
            <a:ext uri="{FF2B5EF4-FFF2-40B4-BE49-F238E27FC236}">
              <a16:creationId xmlns:a16="http://schemas.microsoft.com/office/drawing/2014/main" id="{BBC1B110-AC3C-45F7-80FB-49F73E2E73B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7" name="Immagine 66" descr="logo">
          <a:extLst>
            <a:ext uri="{FF2B5EF4-FFF2-40B4-BE49-F238E27FC236}">
              <a16:creationId xmlns:a16="http://schemas.microsoft.com/office/drawing/2014/main" id="{AB131C6D-D367-4F7F-AD1E-71F0158F048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8" name="Immagine 67" descr="logo">
          <a:extLst>
            <a:ext uri="{FF2B5EF4-FFF2-40B4-BE49-F238E27FC236}">
              <a16:creationId xmlns:a16="http://schemas.microsoft.com/office/drawing/2014/main" id="{22C4D334-8C32-4855-BFE1-DEE46A815A9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9" name="Immagine 68" descr="logo">
          <a:extLst>
            <a:ext uri="{FF2B5EF4-FFF2-40B4-BE49-F238E27FC236}">
              <a16:creationId xmlns:a16="http://schemas.microsoft.com/office/drawing/2014/main" id="{BC06E45D-AE6D-4922-84B7-0305D0D39BE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0" name="Immagine 69" descr="logo">
          <a:extLst>
            <a:ext uri="{FF2B5EF4-FFF2-40B4-BE49-F238E27FC236}">
              <a16:creationId xmlns:a16="http://schemas.microsoft.com/office/drawing/2014/main" id="{056A00C0-4852-4BCD-8F32-D61C284103A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1" name="Immagine 70" descr="logo">
          <a:extLst>
            <a:ext uri="{FF2B5EF4-FFF2-40B4-BE49-F238E27FC236}">
              <a16:creationId xmlns:a16="http://schemas.microsoft.com/office/drawing/2014/main" id="{56540E83-5A3E-48DB-8827-3164435F58A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2" name="Immagine 71" descr="logo">
          <a:extLst>
            <a:ext uri="{FF2B5EF4-FFF2-40B4-BE49-F238E27FC236}">
              <a16:creationId xmlns:a16="http://schemas.microsoft.com/office/drawing/2014/main" id="{414CA7DC-FCE3-42A5-93E3-FF0E7AE12FC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3" name="Immagine 72" descr="logo">
          <a:extLst>
            <a:ext uri="{FF2B5EF4-FFF2-40B4-BE49-F238E27FC236}">
              <a16:creationId xmlns:a16="http://schemas.microsoft.com/office/drawing/2014/main" id="{22D7FD62-F82E-4567-B17D-82638C3A833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4" name="Immagine 73" descr="logo">
          <a:extLst>
            <a:ext uri="{FF2B5EF4-FFF2-40B4-BE49-F238E27FC236}">
              <a16:creationId xmlns:a16="http://schemas.microsoft.com/office/drawing/2014/main" id="{C8E6AC82-9991-4306-9234-200BE61E1F1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5" name="Immagine 74" descr="logo">
          <a:extLst>
            <a:ext uri="{FF2B5EF4-FFF2-40B4-BE49-F238E27FC236}">
              <a16:creationId xmlns:a16="http://schemas.microsoft.com/office/drawing/2014/main" id="{6C52B9C5-2891-42EE-9C38-FA30888566E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6" name="Immagine 75" descr="logo">
          <a:extLst>
            <a:ext uri="{FF2B5EF4-FFF2-40B4-BE49-F238E27FC236}">
              <a16:creationId xmlns:a16="http://schemas.microsoft.com/office/drawing/2014/main" id="{7DF8EE3A-BAA7-4C40-91A9-1E4268B5674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7" name="Immagine 76" descr="logo">
          <a:extLst>
            <a:ext uri="{FF2B5EF4-FFF2-40B4-BE49-F238E27FC236}">
              <a16:creationId xmlns:a16="http://schemas.microsoft.com/office/drawing/2014/main" id="{C82ACDD6-0B78-494C-A750-F65916E9F8C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8" name="Immagine 77" descr="logo">
          <a:extLst>
            <a:ext uri="{FF2B5EF4-FFF2-40B4-BE49-F238E27FC236}">
              <a16:creationId xmlns:a16="http://schemas.microsoft.com/office/drawing/2014/main" id="{2704F0B8-5FC1-4B65-90CD-68115A17183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9" name="Immagine 78" descr="logo">
          <a:extLst>
            <a:ext uri="{FF2B5EF4-FFF2-40B4-BE49-F238E27FC236}">
              <a16:creationId xmlns:a16="http://schemas.microsoft.com/office/drawing/2014/main" id="{209B98D1-52A4-4162-9703-9B215739948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0" name="Immagine 79" descr="logo">
          <a:extLst>
            <a:ext uri="{FF2B5EF4-FFF2-40B4-BE49-F238E27FC236}">
              <a16:creationId xmlns:a16="http://schemas.microsoft.com/office/drawing/2014/main" id="{57B2F2DA-445C-4BBB-A884-DE85596E8E3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1" name="Immagine 80" descr="logo">
          <a:extLst>
            <a:ext uri="{FF2B5EF4-FFF2-40B4-BE49-F238E27FC236}">
              <a16:creationId xmlns:a16="http://schemas.microsoft.com/office/drawing/2014/main" id="{C0386A49-734F-4CC0-A9A9-86707A99B3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2" name="Immagine 81" descr="logo">
          <a:extLst>
            <a:ext uri="{FF2B5EF4-FFF2-40B4-BE49-F238E27FC236}">
              <a16:creationId xmlns:a16="http://schemas.microsoft.com/office/drawing/2014/main" id="{8CF43D9D-5C5D-4290-832D-0A71D59DB25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3" name="Immagine 82" descr="logo">
          <a:extLst>
            <a:ext uri="{FF2B5EF4-FFF2-40B4-BE49-F238E27FC236}">
              <a16:creationId xmlns:a16="http://schemas.microsoft.com/office/drawing/2014/main" id="{4F29F72A-DBF5-4A4E-9BE0-CCAE716AB56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4" name="Immagine 83" descr="logo">
          <a:extLst>
            <a:ext uri="{FF2B5EF4-FFF2-40B4-BE49-F238E27FC236}">
              <a16:creationId xmlns:a16="http://schemas.microsoft.com/office/drawing/2014/main" id="{D93765C0-0845-41C9-ADC8-BD34648C81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5" name="Immagine 84" descr="logo">
          <a:extLst>
            <a:ext uri="{FF2B5EF4-FFF2-40B4-BE49-F238E27FC236}">
              <a16:creationId xmlns:a16="http://schemas.microsoft.com/office/drawing/2014/main" id="{2140A0FD-115B-4CF0-BC8A-55B614498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6" name="Immagine 85" descr="logo">
          <a:extLst>
            <a:ext uri="{FF2B5EF4-FFF2-40B4-BE49-F238E27FC236}">
              <a16:creationId xmlns:a16="http://schemas.microsoft.com/office/drawing/2014/main" id="{07B9030C-3D3A-4718-914D-640F22A0BE9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7" name="Immagine 86" descr="logo">
          <a:extLst>
            <a:ext uri="{FF2B5EF4-FFF2-40B4-BE49-F238E27FC236}">
              <a16:creationId xmlns:a16="http://schemas.microsoft.com/office/drawing/2014/main" id="{CE777D70-9B04-4261-8AF4-EC0AFD46888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8" name="Immagine 87" descr="logo">
          <a:extLst>
            <a:ext uri="{FF2B5EF4-FFF2-40B4-BE49-F238E27FC236}">
              <a16:creationId xmlns:a16="http://schemas.microsoft.com/office/drawing/2014/main" id="{4CBA85DD-B353-4956-877A-49A7C6BF304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9" name="Immagine 88" descr="logo">
          <a:extLst>
            <a:ext uri="{FF2B5EF4-FFF2-40B4-BE49-F238E27FC236}">
              <a16:creationId xmlns:a16="http://schemas.microsoft.com/office/drawing/2014/main" id="{62DACD89-4397-46BE-A048-264C4A63218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0" name="Immagine 89" descr="logo">
          <a:extLst>
            <a:ext uri="{FF2B5EF4-FFF2-40B4-BE49-F238E27FC236}">
              <a16:creationId xmlns:a16="http://schemas.microsoft.com/office/drawing/2014/main" id="{0D9E60AA-64E2-46C0-BC7C-FBC80655D9C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1" name="Immagine 90" descr="logo">
          <a:extLst>
            <a:ext uri="{FF2B5EF4-FFF2-40B4-BE49-F238E27FC236}">
              <a16:creationId xmlns:a16="http://schemas.microsoft.com/office/drawing/2014/main" id="{076B0343-DDE6-4EF2-A4DF-341773CE286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2" name="Immagine 91" descr="logo">
          <a:extLst>
            <a:ext uri="{FF2B5EF4-FFF2-40B4-BE49-F238E27FC236}">
              <a16:creationId xmlns:a16="http://schemas.microsoft.com/office/drawing/2014/main" id="{BF2C6FA2-F9A7-489A-8740-3BF599E90FB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3" name="Immagine 92" descr="logo">
          <a:extLst>
            <a:ext uri="{FF2B5EF4-FFF2-40B4-BE49-F238E27FC236}">
              <a16:creationId xmlns:a16="http://schemas.microsoft.com/office/drawing/2014/main" id="{D7F08CF0-3DFE-4EFE-8479-84165124C5A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4" name="Immagine 93" descr="logo">
          <a:extLst>
            <a:ext uri="{FF2B5EF4-FFF2-40B4-BE49-F238E27FC236}">
              <a16:creationId xmlns:a16="http://schemas.microsoft.com/office/drawing/2014/main" id="{AC6410DE-ABBA-42A5-AEFB-ADFB42D6921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5" name="Immagine 94" descr="logo">
          <a:extLst>
            <a:ext uri="{FF2B5EF4-FFF2-40B4-BE49-F238E27FC236}">
              <a16:creationId xmlns:a16="http://schemas.microsoft.com/office/drawing/2014/main" id="{9C0FF4C9-C9AE-48CF-94B2-8FAEBCC901F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6" name="Immagine 95" descr="logo">
          <a:extLst>
            <a:ext uri="{FF2B5EF4-FFF2-40B4-BE49-F238E27FC236}">
              <a16:creationId xmlns:a16="http://schemas.microsoft.com/office/drawing/2014/main" id="{14805846-655B-4FEA-8651-0631A6F4BFF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7" name="Immagine 96" descr="logo">
          <a:extLst>
            <a:ext uri="{FF2B5EF4-FFF2-40B4-BE49-F238E27FC236}">
              <a16:creationId xmlns:a16="http://schemas.microsoft.com/office/drawing/2014/main" id="{76C9957B-6C6F-4762-81AF-F7A3855FD8D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8" name="Immagine 97" descr="logo">
          <a:extLst>
            <a:ext uri="{FF2B5EF4-FFF2-40B4-BE49-F238E27FC236}">
              <a16:creationId xmlns:a16="http://schemas.microsoft.com/office/drawing/2014/main" id="{03943509-CE60-4425-BEBD-F11A2F27488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9" name="Immagine 98" descr="logo">
          <a:extLst>
            <a:ext uri="{FF2B5EF4-FFF2-40B4-BE49-F238E27FC236}">
              <a16:creationId xmlns:a16="http://schemas.microsoft.com/office/drawing/2014/main" id="{0DED1001-43EA-430A-9AA1-6FB303D2FD1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0" name="Immagine 99" descr="logo">
          <a:extLst>
            <a:ext uri="{FF2B5EF4-FFF2-40B4-BE49-F238E27FC236}">
              <a16:creationId xmlns:a16="http://schemas.microsoft.com/office/drawing/2014/main" id="{D0E3C57B-04A1-420D-9C7D-E903502B44D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1" name="Immagine 100" descr="logo">
          <a:extLst>
            <a:ext uri="{FF2B5EF4-FFF2-40B4-BE49-F238E27FC236}">
              <a16:creationId xmlns:a16="http://schemas.microsoft.com/office/drawing/2014/main" id="{7A6BB1DB-0C48-4F05-A6F6-06A052FA333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2" name="Immagine 101" descr="logo">
          <a:extLst>
            <a:ext uri="{FF2B5EF4-FFF2-40B4-BE49-F238E27FC236}">
              <a16:creationId xmlns:a16="http://schemas.microsoft.com/office/drawing/2014/main" id="{D3C3CA24-FA8B-4917-9596-4A844A31985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3" name="Immagine 102" descr="logo">
          <a:extLst>
            <a:ext uri="{FF2B5EF4-FFF2-40B4-BE49-F238E27FC236}">
              <a16:creationId xmlns:a16="http://schemas.microsoft.com/office/drawing/2014/main" id="{B6AB5CEB-6A3D-4470-BC0B-4D1B638EAC9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4" name="Immagine 103" descr="logo">
          <a:extLst>
            <a:ext uri="{FF2B5EF4-FFF2-40B4-BE49-F238E27FC236}">
              <a16:creationId xmlns:a16="http://schemas.microsoft.com/office/drawing/2014/main" id="{7EAC2DF3-5DD1-4F80-892D-28BC961C8CF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5" name="Immagine 104" descr="logo">
          <a:extLst>
            <a:ext uri="{FF2B5EF4-FFF2-40B4-BE49-F238E27FC236}">
              <a16:creationId xmlns:a16="http://schemas.microsoft.com/office/drawing/2014/main" id="{4FD0B140-1BB5-41E8-BC2D-F4EA14A1A69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6" name="Immagine 105" descr="logo">
          <a:extLst>
            <a:ext uri="{FF2B5EF4-FFF2-40B4-BE49-F238E27FC236}">
              <a16:creationId xmlns:a16="http://schemas.microsoft.com/office/drawing/2014/main" id="{93BD043A-0694-4BA7-9FE3-08BB2846402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7" name="Immagine 106" descr="logo">
          <a:extLst>
            <a:ext uri="{FF2B5EF4-FFF2-40B4-BE49-F238E27FC236}">
              <a16:creationId xmlns:a16="http://schemas.microsoft.com/office/drawing/2014/main" id="{C7423AE2-3B3C-4737-A09C-12D155D38D2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8" name="Immagine 107" descr="logo">
          <a:extLst>
            <a:ext uri="{FF2B5EF4-FFF2-40B4-BE49-F238E27FC236}">
              <a16:creationId xmlns:a16="http://schemas.microsoft.com/office/drawing/2014/main" id="{E64AE5DA-D764-4F8F-97DD-7191029DAF7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9" name="Immagine 108" descr="logo">
          <a:extLst>
            <a:ext uri="{FF2B5EF4-FFF2-40B4-BE49-F238E27FC236}">
              <a16:creationId xmlns:a16="http://schemas.microsoft.com/office/drawing/2014/main" id="{0891CD18-BD50-4684-B611-F61967C1F49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0" name="Immagine 109" descr="logo">
          <a:extLst>
            <a:ext uri="{FF2B5EF4-FFF2-40B4-BE49-F238E27FC236}">
              <a16:creationId xmlns:a16="http://schemas.microsoft.com/office/drawing/2014/main" id="{134868C3-17A9-4376-9141-F60D76161D5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1" name="Immagine 110" descr="logo">
          <a:extLst>
            <a:ext uri="{FF2B5EF4-FFF2-40B4-BE49-F238E27FC236}">
              <a16:creationId xmlns:a16="http://schemas.microsoft.com/office/drawing/2014/main" id="{1EFBA0E3-936F-4348-94AF-85FC18AF1DD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2" name="Immagine 111" descr="logo">
          <a:extLst>
            <a:ext uri="{FF2B5EF4-FFF2-40B4-BE49-F238E27FC236}">
              <a16:creationId xmlns:a16="http://schemas.microsoft.com/office/drawing/2014/main" id="{136E9850-F401-4146-A502-ED21DA4C1FA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3" name="Immagine 112" descr="logo">
          <a:extLst>
            <a:ext uri="{FF2B5EF4-FFF2-40B4-BE49-F238E27FC236}">
              <a16:creationId xmlns:a16="http://schemas.microsoft.com/office/drawing/2014/main" id="{1D1BB79D-8F86-44F3-803F-425FFCB110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4" name="Immagine 113" descr="logo">
          <a:extLst>
            <a:ext uri="{FF2B5EF4-FFF2-40B4-BE49-F238E27FC236}">
              <a16:creationId xmlns:a16="http://schemas.microsoft.com/office/drawing/2014/main" id="{60204F0A-8EE9-4B5A-A598-1676DA4B966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5" name="Immagine 114" descr="logo">
          <a:extLst>
            <a:ext uri="{FF2B5EF4-FFF2-40B4-BE49-F238E27FC236}">
              <a16:creationId xmlns:a16="http://schemas.microsoft.com/office/drawing/2014/main" id="{EA028362-97B4-42A9-89E4-BB21917D0A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6" name="Immagine 115" descr="logo">
          <a:extLst>
            <a:ext uri="{FF2B5EF4-FFF2-40B4-BE49-F238E27FC236}">
              <a16:creationId xmlns:a16="http://schemas.microsoft.com/office/drawing/2014/main" id="{67492055-796D-4CAF-9DDD-1A6DD9ED998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7" name="Immagine 116" descr="logo">
          <a:extLst>
            <a:ext uri="{FF2B5EF4-FFF2-40B4-BE49-F238E27FC236}">
              <a16:creationId xmlns:a16="http://schemas.microsoft.com/office/drawing/2014/main" id="{1BDD3B65-1630-4FC0-8B57-15F50A8265C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8" name="Immagine 117" descr="logo">
          <a:extLst>
            <a:ext uri="{FF2B5EF4-FFF2-40B4-BE49-F238E27FC236}">
              <a16:creationId xmlns:a16="http://schemas.microsoft.com/office/drawing/2014/main" id="{1AAC612F-7EC0-4BC9-87CA-76D41398198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9" name="Immagine 118" descr="logo">
          <a:extLst>
            <a:ext uri="{FF2B5EF4-FFF2-40B4-BE49-F238E27FC236}">
              <a16:creationId xmlns:a16="http://schemas.microsoft.com/office/drawing/2014/main" id="{59FC7B04-228F-4CB9-B2C9-116F2E87307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0" name="Immagine 119" descr="logo">
          <a:extLst>
            <a:ext uri="{FF2B5EF4-FFF2-40B4-BE49-F238E27FC236}">
              <a16:creationId xmlns:a16="http://schemas.microsoft.com/office/drawing/2014/main" id="{3A3967E7-E914-492E-A252-BAC69406670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1" name="Immagine 120" descr="logo">
          <a:extLst>
            <a:ext uri="{FF2B5EF4-FFF2-40B4-BE49-F238E27FC236}">
              <a16:creationId xmlns:a16="http://schemas.microsoft.com/office/drawing/2014/main" id="{4833C1B3-19D7-4122-9D73-F85CD208C4F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ristina/AppData/Local/Microsoft/Windows/INetCache/Content.Outlook/ZYESR2FR/AQ24_Tecno_Giugno_JG%20(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STAZIONE"/>
      <sheetName val="P.I. indennità mensile"/>
      <sheetName val="CTR Bardineto"/>
      <sheetName val="CTR Calizzano"/>
      <sheetName val="CTR Murialdo"/>
      <sheetName val="CTR Osiglia"/>
      <sheetName val="Conduzione Bardineto"/>
      <sheetName val="Conduzione Calizzano"/>
      <sheetName val="Conduzione Murialdo"/>
      <sheetName val="Conduzione Osiglia"/>
      <sheetName val="Autospurgo Bardineto"/>
      <sheetName val="Autospurgo Calizzano"/>
      <sheetName val="Autospurgo Murialdo"/>
      <sheetName val="Autospurgo Osiglia"/>
      <sheetName val="1"/>
      <sheetName val="2"/>
      <sheetName val="3"/>
      <sheetName val="5"/>
      <sheetName val="4"/>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Autocert. corretta esecuzione"/>
      <sheetName val="Riassuntivo mese"/>
      <sheetName val="Sommario RC_AQ"/>
      <sheetName val="Indicazioni di fatturazione"/>
      <sheetName val="EPU "/>
      <sheetName val="Appoggio"/>
    </sheetNames>
    <sheetDataSet>
      <sheetData sheetId="0">
        <row r="2">
          <cell r="B2" t="str">
            <v>Tecnocostruzioni s.r.l.</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2.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3.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4.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5.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6.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21.x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22.xml"/><Relationship Id="rId1" Type="http://schemas.openxmlformats.org/officeDocument/2006/relationships/printerSettings" Target="../printerSettings/printerSettings23.bin"/><Relationship Id="rId4"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23.xml"/><Relationship Id="rId1" Type="http://schemas.openxmlformats.org/officeDocument/2006/relationships/printerSettings" Target="../printerSettings/printerSettings24.bin"/><Relationship Id="rId4"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24.xml"/><Relationship Id="rId1" Type="http://schemas.openxmlformats.org/officeDocument/2006/relationships/printerSettings" Target="../printerSettings/printerSettings25.bin"/><Relationship Id="rId4" Type="http://schemas.openxmlformats.org/officeDocument/2006/relationships/comments" Target="../comments12.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25.xml"/><Relationship Id="rId1" Type="http://schemas.openxmlformats.org/officeDocument/2006/relationships/printerSettings" Target="../printerSettings/printerSettings26.bin"/><Relationship Id="rId4" Type="http://schemas.openxmlformats.org/officeDocument/2006/relationships/comments" Target="../comments13.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26.xml"/><Relationship Id="rId1" Type="http://schemas.openxmlformats.org/officeDocument/2006/relationships/printerSettings" Target="../printerSettings/printerSettings27.bin"/><Relationship Id="rId4" Type="http://schemas.openxmlformats.org/officeDocument/2006/relationships/comments" Target="../comments14.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27.xml"/><Relationship Id="rId1" Type="http://schemas.openxmlformats.org/officeDocument/2006/relationships/printerSettings" Target="../printerSettings/printerSettings28.bin"/><Relationship Id="rId4" Type="http://schemas.openxmlformats.org/officeDocument/2006/relationships/comments" Target="../comments15.xm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28.xml"/><Relationship Id="rId1" Type="http://schemas.openxmlformats.org/officeDocument/2006/relationships/printerSettings" Target="../printerSettings/printerSettings29.bin"/><Relationship Id="rId4"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29.xml"/><Relationship Id="rId1" Type="http://schemas.openxmlformats.org/officeDocument/2006/relationships/printerSettings" Target="../printerSettings/printerSettings30.bin"/><Relationship Id="rId4" Type="http://schemas.openxmlformats.org/officeDocument/2006/relationships/comments" Target="../comments17.xml"/></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30.xml"/><Relationship Id="rId1" Type="http://schemas.openxmlformats.org/officeDocument/2006/relationships/printerSettings" Target="../printerSettings/printerSettings31.bin"/><Relationship Id="rId4" Type="http://schemas.openxmlformats.org/officeDocument/2006/relationships/comments" Target="../comments18.xml"/></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31.xml"/><Relationship Id="rId1" Type="http://schemas.openxmlformats.org/officeDocument/2006/relationships/printerSettings" Target="../printerSettings/printerSettings32.bin"/><Relationship Id="rId4" Type="http://schemas.openxmlformats.org/officeDocument/2006/relationships/comments" Target="../comments19.xml"/></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32.xml"/><Relationship Id="rId1" Type="http://schemas.openxmlformats.org/officeDocument/2006/relationships/printerSettings" Target="../printerSettings/printerSettings33.bin"/><Relationship Id="rId4" Type="http://schemas.openxmlformats.org/officeDocument/2006/relationships/comments" Target="../comments20.xml"/></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33.xml"/><Relationship Id="rId1" Type="http://schemas.openxmlformats.org/officeDocument/2006/relationships/printerSettings" Target="../printerSettings/printerSettings34.bin"/><Relationship Id="rId4" Type="http://schemas.openxmlformats.org/officeDocument/2006/relationships/comments" Target="../comments21.xml"/></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34.xml"/><Relationship Id="rId1" Type="http://schemas.openxmlformats.org/officeDocument/2006/relationships/printerSettings" Target="../printerSettings/printerSettings35.bin"/><Relationship Id="rId4" Type="http://schemas.openxmlformats.org/officeDocument/2006/relationships/comments" Target="../comments22.xml"/></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35.xml"/><Relationship Id="rId1" Type="http://schemas.openxmlformats.org/officeDocument/2006/relationships/printerSettings" Target="../printerSettings/printerSettings36.bin"/><Relationship Id="rId4" Type="http://schemas.openxmlformats.org/officeDocument/2006/relationships/comments" Target="../comments23.xml"/></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36.xml"/><Relationship Id="rId1" Type="http://schemas.openxmlformats.org/officeDocument/2006/relationships/printerSettings" Target="../printerSettings/printerSettings37.bin"/><Relationship Id="rId4" Type="http://schemas.openxmlformats.org/officeDocument/2006/relationships/comments" Target="../comments24.xml"/></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37.xml"/><Relationship Id="rId1" Type="http://schemas.openxmlformats.org/officeDocument/2006/relationships/printerSettings" Target="../printerSettings/printerSettings38.bin"/><Relationship Id="rId4" Type="http://schemas.openxmlformats.org/officeDocument/2006/relationships/comments" Target="../comments25.xml"/></Relationships>
</file>

<file path=xl/worksheets/_rels/sheet39.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38.xml"/><Relationship Id="rId1" Type="http://schemas.openxmlformats.org/officeDocument/2006/relationships/printerSettings" Target="../printerSettings/printerSettings39.bin"/><Relationship Id="rId4" Type="http://schemas.openxmlformats.org/officeDocument/2006/relationships/comments" Target="../comments26.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39.xml"/><Relationship Id="rId1" Type="http://schemas.openxmlformats.org/officeDocument/2006/relationships/printerSettings" Target="../printerSettings/printerSettings40.bin"/><Relationship Id="rId4" Type="http://schemas.openxmlformats.org/officeDocument/2006/relationships/comments" Target="../comments27.xml"/></Relationships>
</file>

<file path=xl/worksheets/_rels/sheet41.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drawing" Target="../drawings/drawing40.xml"/><Relationship Id="rId1" Type="http://schemas.openxmlformats.org/officeDocument/2006/relationships/printerSettings" Target="../printerSettings/printerSettings41.bin"/><Relationship Id="rId4" Type="http://schemas.openxmlformats.org/officeDocument/2006/relationships/comments" Target="../comments28.xml"/></Relationships>
</file>

<file path=xl/worksheets/_rels/sheet42.xml.rels><?xml version="1.0" encoding="UTF-8" standalone="yes"?>
<Relationships xmlns="http://schemas.openxmlformats.org/package/2006/relationships"><Relationship Id="rId3" Type="http://schemas.openxmlformats.org/officeDocument/2006/relationships/vmlDrawing" Target="../drawings/vmlDrawing29.vml"/><Relationship Id="rId2" Type="http://schemas.openxmlformats.org/officeDocument/2006/relationships/drawing" Target="../drawings/drawing41.xml"/><Relationship Id="rId1" Type="http://schemas.openxmlformats.org/officeDocument/2006/relationships/printerSettings" Target="../printerSettings/printerSettings42.bin"/><Relationship Id="rId4" Type="http://schemas.openxmlformats.org/officeDocument/2006/relationships/comments" Target="../comments29.xml"/></Relationships>
</file>

<file path=xl/worksheets/_rels/sheet43.xml.rels><?xml version="1.0" encoding="UTF-8" standalone="yes"?>
<Relationships xmlns="http://schemas.openxmlformats.org/package/2006/relationships"><Relationship Id="rId3" Type="http://schemas.openxmlformats.org/officeDocument/2006/relationships/vmlDrawing" Target="../drawings/vmlDrawing30.vml"/><Relationship Id="rId2" Type="http://schemas.openxmlformats.org/officeDocument/2006/relationships/drawing" Target="../drawings/drawing42.xml"/><Relationship Id="rId1" Type="http://schemas.openxmlformats.org/officeDocument/2006/relationships/printerSettings" Target="../printerSettings/printerSettings43.bin"/><Relationship Id="rId4" Type="http://schemas.openxmlformats.org/officeDocument/2006/relationships/comments" Target="../comments30.xml"/></Relationships>
</file>

<file path=xl/worksheets/_rels/sheet44.xml.rels><?xml version="1.0" encoding="UTF-8" standalone="yes"?>
<Relationships xmlns="http://schemas.openxmlformats.org/package/2006/relationships"><Relationship Id="rId3" Type="http://schemas.openxmlformats.org/officeDocument/2006/relationships/vmlDrawing" Target="../drawings/vmlDrawing31.vml"/><Relationship Id="rId2" Type="http://schemas.openxmlformats.org/officeDocument/2006/relationships/drawing" Target="../drawings/drawing43.xml"/><Relationship Id="rId1" Type="http://schemas.openxmlformats.org/officeDocument/2006/relationships/printerSettings" Target="../printerSettings/printerSettings44.bin"/><Relationship Id="rId4" Type="http://schemas.openxmlformats.org/officeDocument/2006/relationships/comments" Target="../comments31.xml"/></Relationships>
</file>

<file path=xl/worksheets/_rels/sheet45.xml.rels><?xml version="1.0" encoding="UTF-8" standalone="yes"?>
<Relationships xmlns="http://schemas.openxmlformats.org/package/2006/relationships"><Relationship Id="rId3" Type="http://schemas.openxmlformats.org/officeDocument/2006/relationships/vmlDrawing" Target="../drawings/vmlDrawing32.vml"/><Relationship Id="rId2" Type="http://schemas.openxmlformats.org/officeDocument/2006/relationships/drawing" Target="../drawings/drawing44.xml"/><Relationship Id="rId1" Type="http://schemas.openxmlformats.org/officeDocument/2006/relationships/printerSettings" Target="../printerSettings/printerSettings45.bin"/><Relationship Id="rId4" Type="http://schemas.openxmlformats.org/officeDocument/2006/relationships/comments" Target="../comments32.xml"/></Relationships>
</file>

<file path=xl/worksheets/_rels/sheet46.xml.rels><?xml version="1.0" encoding="UTF-8" standalone="yes"?>
<Relationships xmlns="http://schemas.openxmlformats.org/package/2006/relationships"><Relationship Id="rId3" Type="http://schemas.openxmlformats.org/officeDocument/2006/relationships/vmlDrawing" Target="../drawings/vmlDrawing33.vml"/><Relationship Id="rId2" Type="http://schemas.openxmlformats.org/officeDocument/2006/relationships/drawing" Target="../drawings/drawing45.xml"/><Relationship Id="rId1" Type="http://schemas.openxmlformats.org/officeDocument/2006/relationships/printerSettings" Target="../printerSettings/printerSettings46.bin"/><Relationship Id="rId4" Type="http://schemas.openxmlformats.org/officeDocument/2006/relationships/comments" Target="../comments33.xml"/></Relationships>
</file>

<file path=xl/worksheets/_rels/sheet47.xml.rels><?xml version="1.0" encoding="UTF-8" standalone="yes"?>
<Relationships xmlns="http://schemas.openxmlformats.org/package/2006/relationships"><Relationship Id="rId3" Type="http://schemas.openxmlformats.org/officeDocument/2006/relationships/vmlDrawing" Target="../drawings/vmlDrawing34.vml"/><Relationship Id="rId2" Type="http://schemas.openxmlformats.org/officeDocument/2006/relationships/drawing" Target="../drawings/drawing46.xml"/><Relationship Id="rId1" Type="http://schemas.openxmlformats.org/officeDocument/2006/relationships/printerSettings" Target="../printerSettings/printerSettings47.bin"/><Relationship Id="rId4" Type="http://schemas.openxmlformats.org/officeDocument/2006/relationships/comments" Target="../comments34.xml"/></Relationships>
</file>

<file path=xl/worksheets/_rels/sheet48.xml.rels><?xml version="1.0" encoding="UTF-8" standalone="yes"?>
<Relationships xmlns="http://schemas.openxmlformats.org/package/2006/relationships"><Relationship Id="rId3" Type="http://schemas.openxmlformats.org/officeDocument/2006/relationships/vmlDrawing" Target="../drawings/vmlDrawing35.vml"/><Relationship Id="rId2" Type="http://schemas.openxmlformats.org/officeDocument/2006/relationships/drawing" Target="../drawings/drawing47.xml"/><Relationship Id="rId1" Type="http://schemas.openxmlformats.org/officeDocument/2006/relationships/printerSettings" Target="../printerSettings/printerSettings48.bin"/><Relationship Id="rId4" Type="http://schemas.openxmlformats.org/officeDocument/2006/relationships/comments" Target="../comments35.xml"/></Relationships>
</file>

<file path=xl/worksheets/_rels/sheet49.xml.rels><?xml version="1.0" encoding="UTF-8" standalone="yes"?>
<Relationships xmlns="http://schemas.openxmlformats.org/package/2006/relationships"><Relationship Id="rId3" Type="http://schemas.openxmlformats.org/officeDocument/2006/relationships/vmlDrawing" Target="../drawings/vmlDrawing36.vml"/><Relationship Id="rId2" Type="http://schemas.openxmlformats.org/officeDocument/2006/relationships/drawing" Target="../drawings/drawing48.xml"/><Relationship Id="rId1" Type="http://schemas.openxmlformats.org/officeDocument/2006/relationships/printerSettings" Target="../printerSettings/printerSettings49.bin"/><Relationship Id="rId4" Type="http://schemas.openxmlformats.org/officeDocument/2006/relationships/comments" Target="../comments36.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3" Type="http://schemas.openxmlformats.org/officeDocument/2006/relationships/vmlDrawing" Target="../drawings/vmlDrawing37.vml"/><Relationship Id="rId2" Type="http://schemas.openxmlformats.org/officeDocument/2006/relationships/drawing" Target="../drawings/drawing49.xml"/><Relationship Id="rId1" Type="http://schemas.openxmlformats.org/officeDocument/2006/relationships/printerSettings" Target="../printerSettings/printerSettings50.bin"/><Relationship Id="rId4" Type="http://schemas.openxmlformats.org/officeDocument/2006/relationships/comments" Target="../comments37.xml"/></Relationships>
</file>

<file path=xl/worksheets/_rels/sheet51.xml.rels><?xml version="1.0" encoding="UTF-8" standalone="yes"?>
<Relationships xmlns="http://schemas.openxmlformats.org/package/2006/relationships"><Relationship Id="rId3" Type="http://schemas.openxmlformats.org/officeDocument/2006/relationships/vmlDrawing" Target="../drawings/vmlDrawing38.vml"/><Relationship Id="rId2" Type="http://schemas.openxmlformats.org/officeDocument/2006/relationships/drawing" Target="../drawings/drawing50.xml"/><Relationship Id="rId1" Type="http://schemas.openxmlformats.org/officeDocument/2006/relationships/printerSettings" Target="../printerSettings/printerSettings51.bin"/><Relationship Id="rId4" Type="http://schemas.openxmlformats.org/officeDocument/2006/relationships/comments" Target="../comments38.xml"/></Relationships>
</file>

<file path=xl/worksheets/_rels/sheet52.xml.rels><?xml version="1.0" encoding="UTF-8" standalone="yes"?>
<Relationships xmlns="http://schemas.openxmlformats.org/package/2006/relationships"><Relationship Id="rId3" Type="http://schemas.openxmlformats.org/officeDocument/2006/relationships/vmlDrawing" Target="../drawings/vmlDrawing39.vml"/><Relationship Id="rId2" Type="http://schemas.openxmlformats.org/officeDocument/2006/relationships/drawing" Target="../drawings/drawing51.xml"/><Relationship Id="rId1" Type="http://schemas.openxmlformats.org/officeDocument/2006/relationships/printerSettings" Target="../printerSettings/printerSettings52.bin"/><Relationship Id="rId4" Type="http://schemas.openxmlformats.org/officeDocument/2006/relationships/comments" Target="../comments39.xml"/></Relationships>
</file>

<file path=xl/worksheets/_rels/sheet53.xml.rels><?xml version="1.0" encoding="UTF-8" standalone="yes"?>
<Relationships xmlns="http://schemas.openxmlformats.org/package/2006/relationships"><Relationship Id="rId3" Type="http://schemas.openxmlformats.org/officeDocument/2006/relationships/vmlDrawing" Target="../drawings/vmlDrawing40.vml"/><Relationship Id="rId2" Type="http://schemas.openxmlformats.org/officeDocument/2006/relationships/drawing" Target="../drawings/drawing52.xml"/><Relationship Id="rId1" Type="http://schemas.openxmlformats.org/officeDocument/2006/relationships/printerSettings" Target="../printerSettings/printerSettings53.bin"/><Relationship Id="rId4" Type="http://schemas.openxmlformats.org/officeDocument/2006/relationships/comments" Target="../comments40.xml"/></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3" Type="http://schemas.openxmlformats.org/officeDocument/2006/relationships/vmlDrawing" Target="../drawings/vmlDrawing41.vml"/><Relationship Id="rId2" Type="http://schemas.openxmlformats.org/officeDocument/2006/relationships/drawing" Target="../drawings/drawing53.xml"/><Relationship Id="rId1" Type="http://schemas.openxmlformats.org/officeDocument/2006/relationships/printerSettings" Target="../printerSettings/printerSettings55.bin"/><Relationship Id="rId4" Type="http://schemas.openxmlformats.org/officeDocument/2006/relationships/comments" Target="../comments41.xml"/></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3" Type="http://schemas.openxmlformats.org/officeDocument/2006/relationships/comments" Target="../comments42.xml"/><Relationship Id="rId2" Type="http://schemas.openxmlformats.org/officeDocument/2006/relationships/vmlDrawing" Target="../drawings/vmlDrawing42.v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F10"/>
  <sheetViews>
    <sheetView workbookViewId="0">
      <selection activeCell="E18" sqref="E18"/>
    </sheetView>
  </sheetViews>
  <sheetFormatPr defaultColWidth="9.140625" defaultRowHeight="12.75" x14ac:dyDescent="0.2"/>
  <cols>
    <col min="1" max="1" width="23.85546875" style="1" bestFit="1" customWidth="1"/>
    <col min="2" max="2" width="89.85546875" style="1" customWidth="1"/>
    <col min="3" max="3" width="11.140625" style="1" bestFit="1" customWidth="1"/>
    <col min="4" max="4" width="10.7109375" style="1" bestFit="1" customWidth="1"/>
    <col min="5" max="5" width="11.28515625" style="1" bestFit="1" customWidth="1"/>
    <col min="6" max="6" width="33.42578125" style="1" bestFit="1" customWidth="1"/>
    <col min="7" max="7" width="16.42578125" style="1" bestFit="1" customWidth="1"/>
    <col min="8" max="16384" width="9.140625" style="1"/>
  </cols>
  <sheetData>
    <row r="1" spans="1:6" x14ac:dyDescent="0.2">
      <c r="A1" s="146" t="s">
        <v>1570</v>
      </c>
      <c r="B1" s="147"/>
      <c r="C1" s="147"/>
      <c r="D1" s="147"/>
      <c r="E1" s="147"/>
      <c r="F1" s="148"/>
    </row>
    <row r="2" spans="1:6" x14ac:dyDescent="0.2">
      <c r="A2" s="1" t="s">
        <v>0</v>
      </c>
      <c r="B2" s="1" t="s">
        <v>1596</v>
      </c>
    </row>
    <row r="3" spans="1:6" ht="51" x14ac:dyDescent="0.2">
      <c r="A3" s="1" t="s">
        <v>3</v>
      </c>
      <c r="B3" s="60" t="s">
        <v>1587</v>
      </c>
    </row>
    <row r="4" spans="1:6" x14ac:dyDescent="0.2">
      <c r="A4" s="1" t="s">
        <v>387</v>
      </c>
      <c r="B4" s="129" t="s">
        <v>1721</v>
      </c>
      <c r="C4" s="1" t="s">
        <v>1571</v>
      </c>
      <c r="D4" s="94">
        <v>2024</v>
      </c>
      <c r="F4" s="1" t="str">
        <f>CONCATENATE(B4," ",D4)</f>
        <v>Luglio 2024</v>
      </c>
    </row>
    <row r="5" spans="1:6" x14ac:dyDescent="0.2">
      <c r="A5" s="1" t="s">
        <v>1575</v>
      </c>
      <c r="B5" s="130">
        <v>45504</v>
      </c>
    </row>
    <row r="6" spans="1:6" x14ac:dyDescent="0.2">
      <c r="A6" s="1" t="s">
        <v>1594</v>
      </c>
      <c r="B6" s="1" t="s">
        <v>1573</v>
      </c>
      <c r="C6" s="94">
        <v>305</v>
      </c>
      <c r="D6" s="1" t="s">
        <v>1572</v>
      </c>
      <c r="E6" s="105" t="s">
        <v>1588</v>
      </c>
      <c r="F6" s="1" t="str">
        <f t="shared" ref="F6" si="0">CONCATENATE("Affidamento ",B6,C6,D6,E6,)</f>
        <v>Affidamento n° 305 del 21/04/2022</v>
      </c>
    </row>
    <row r="7" spans="1:6" x14ac:dyDescent="0.2">
      <c r="A7" s="1" t="s">
        <v>1590</v>
      </c>
      <c r="B7" s="1" t="s">
        <v>1589</v>
      </c>
      <c r="E7" s="73"/>
    </row>
    <row r="8" spans="1:6" ht="12" customHeight="1" x14ac:dyDescent="0.2">
      <c r="A8" s="1" t="s">
        <v>1591</v>
      </c>
      <c r="B8" s="1" t="s">
        <v>1593</v>
      </c>
      <c r="E8" s="73"/>
    </row>
    <row r="9" spans="1:6" ht="12" customHeight="1" x14ac:dyDescent="0.2">
      <c r="A9" s="1" t="s">
        <v>1592</v>
      </c>
      <c r="B9" s="1" t="s">
        <v>1593</v>
      </c>
      <c r="E9" s="73"/>
    </row>
    <row r="10" spans="1:6" x14ac:dyDescent="0.2">
      <c r="A10" s="1" t="s">
        <v>1595</v>
      </c>
      <c r="B10" s="1" t="s">
        <v>1573</v>
      </c>
      <c r="C10" s="91">
        <v>19</v>
      </c>
      <c r="D10" s="1" t="s">
        <v>1572</v>
      </c>
      <c r="E10" s="92" t="s">
        <v>1722</v>
      </c>
      <c r="F10" s="1" t="str">
        <f t="shared" ref="F10" si="1">CONCATENATE("SAL ",B10,C10,D10,E10,)</f>
        <v>SAL n° 19 del 02/09/2024</v>
      </c>
    </row>
  </sheetData>
  <mergeCells count="1">
    <mergeCell ref="A1:F1"/>
  </mergeCells>
  <phoneticPr fontId="16" type="noConversion"/>
  <pageMargins left="0.7" right="0.7" top="0.75" bottom="0.75" header="0.3" footer="0.3"/>
  <pageSetup paperSize="9" scale="73"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pageSetUpPr fitToPage="1"/>
  </sheetPr>
  <dimension ref="A1:O193"/>
  <sheetViews>
    <sheetView topLeftCell="G170" zoomScaleNormal="100" workbookViewId="0">
      <selection activeCell="O191" sqref="A1:O191"/>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4" width="16" style="5" bestFit="1" customWidth="1"/>
    <col min="15" max="15" width="18" style="5" bestFit="1" customWidth="1"/>
    <col min="16" max="16384" width="26.7109375" style="5"/>
  </cols>
  <sheetData>
    <row r="1" spans="1:15" ht="100.5" customHeight="1" x14ac:dyDescent="0.2">
      <c r="A1" s="60"/>
      <c r="B1" s="152" t="s">
        <v>1560</v>
      </c>
      <c r="C1" s="153"/>
      <c r="D1" s="153"/>
      <c r="E1" s="153"/>
      <c r="F1" s="153"/>
      <c r="G1" s="153"/>
      <c r="H1" s="153"/>
      <c r="I1" s="153"/>
      <c r="J1" s="153"/>
      <c r="K1" s="153"/>
      <c r="L1" s="153"/>
      <c r="M1" s="153"/>
      <c r="N1" s="153"/>
      <c r="O1" s="154"/>
    </row>
    <row r="2" spans="1:15" ht="19.5" x14ac:dyDescent="0.25">
      <c r="A2" s="149" t="s">
        <v>1559</v>
      </c>
      <c r="B2" s="150"/>
      <c r="C2" s="150"/>
      <c r="D2" s="150"/>
      <c r="E2" s="150"/>
      <c r="F2" s="150"/>
      <c r="G2" s="150"/>
      <c r="H2" s="150"/>
      <c r="I2" s="150"/>
      <c r="J2" s="150"/>
      <c r="K2" s="150"/>
      <c r="L2" s="150"/>
      <c r="M2" s="150"/>
      <c r="N2" s="150"/>
      <c r="O2" s="151"/>
    </row>
    <row r="3" spans="1:15" x14ac:dyDescent="0.2">
      <c r="A3" s="30" t="s">
        <v>0</v>
      </c>
      <c r="B3" s="82" t="str">
        <f>INTESTAZIONE!B2</f>
        <v>Tecnocostruzioni s.r.l.</v>
      </c>
      <c r="C3" s="155" t="s">
        <v>1558</v>
      </c>
      <c r="D3" s="156"/>
      <c r="E3" s="156"/>
      <c r="F3" s="156"/>
      <c r="G3" s="156"/>
      <c r="H3" s="156"/>
      <c r="I3" s="156"/>
      <c r="J3" s="156"/>
      <c r="K3" s="157"/>
      <c r="L3" s="155"/>
      <c r="M3" s="155"/>
      <c r="N3" s="156"/>
      <c r="O3" s="157"/>
    </row>
    <row r="4" spans="1:15" ht="30" customHeight="1" x14ac:dyDescent="0.2">
      <c r="A4" s="30" t="s">
        <v>1</v>
      </c>
      <c r="B4" s="108" t="str">
        <f>INTESTAZIONE!F4</f>
        <v>Luglio 2024</v>
      </c>
      <c r="C4" s="179"/>
      <c r="D4" s="180"/>
      <c r="E4" s="180"/>
      <c r="F4" s="180"/>
      <c r="G4" s="180"/>
      <c r="H4" s="180"/>
      <c r="I4" s="180"/>
      <c r="J4" s="180"/>
      <c r="K4" s="181"/>
      <c r="L4" s="158"/>
      <c r="M4" s="158"/>
      <c r="N4" s="159"/>
      <c r="O4" s="160"/>
    </row>
    <row r="5" spans="1:15" x14ac:dyDescent="0.2">
      <c r="A5" s="30" t="s">
        <v>2</v>
      </c>
      <c r="B5" s="123" t="s">
        <v>1602</v>
      </c>
      <c r="C5" s="167"/>
      <c r="D5" s="168"/>
      <c r="E5" s="168"/>
      <c r="F5" s="168"/>
      <c r="G5" s="168"/>
      <c r="H5" s="168"/>
      <c r="I5" s="168"/>
      <c r="J5" s="168"/>
      <c r="K5" s="169"/>
      <c r="L5" s="158"/>
      <c r="M5" s="158"/>
      <c r="N5" s="159"/>
      <c r="O5" s="160"/>
    </row>
    <row r="6" spans="1:15" x14ac:dyDescent="0.2">
      <c r="A6" s="83" t="s">
        <v>39</v>
      </c>
      <c r="B6" s="30" t="s">
        <v>1563</v>
      </c>
      <c r="C6" s="171" t="s">
        <v>40</v>
      </c>
      <c r="D6" s="171"/>
      <c r="E6" s="171"/>
      <c r="F6" s="171"/>
      <c r="G6" s="171"/>
      <c r="H6" s="171"/>
      <c r="I6" s="171"/>
      <c r="J6" s="171"/>
      <c r="K6" s="171"/>
      <c r="L6" s="158"/>
      <c r="M6" s="158"/>
      <c r="N6" s="159"/>
      <c r="O6" s="160"/>
    </row>
    <row r="7" spans="1:15" x14ac:dyDescent="0.2">
      <c r="A7" s="84" t="s">
        <v>1557</v>
      </c>
      <c r="B7" s="30" t="s">
        <v>1603</v>
      </c>
      <c r="C7" s="109" t="s">
        <v>1606</v>
      </c>
      <c r="D7" s="171" t="s">
        <v>41</v>
      </c>
      <c r="E7" s="171"/>
      <c r="F7" s="171"/>
      <c r="G7" s="171"/>
      <c r="H7" s="171"/>
      <c r="I7" s="171"/>
      <c r="J7" s="171"/>
      <c r="K7" s="171"/>
      <c r="L7" s="158"/>
      <c r="M7" s="158"/>
      <c r="N7" s="159"/>
      <c r="O7" s="160"/>
    </row>
    <row r="8" spans="1:15" ht="63.75" x14ac:dyDescent="0.2">
      <c r="A8" s="48" t="s">
        <v>1599</v>
      </c>
      <c r="B8" s="49" t="s">
        <v>9</v>
      </c>
      <c r="C8" s="49" t="s">
        <v>1568</v>
      </c>
      <c r="D8" s="49" t="s">
        <v>3</v>
      </c>
      <c r="E8" s="49" t="s">
        <v>13</v>
      </c>
      <c r="F8" s="49" t="s">
        <v>14</v>
      </c>
      <c r="G8" s="49" t="s">
        <v>16</v>
      </c>
      <c r="H8" s="49" t="s">
        <v>17</v>
      </c>
      <c r="I8" s="49" t="s">
        <v>18</v>
      </c>
      <c r="J8" s="49" t="s">
        <v>15</v>
      </c>
      <c r="K8" s="49" t="s">
        <v>23</v>
      </c>
      <c r="L8" s="49" t="s">
        <v>1556</v>
      </c>
      <c r="M8" s="49" t="s">
        <v>26</v>
      </c>
      <c r="N8" s="49" t="s">
        <v>25</v>
      </c>
      <c r="O8" s="49" t="s">
        <v>24</v>
      </c>
    </row>
    <row r="9" spans="1:15" x14ac:dyDescent="0.2">
      <c r="A9" s="65"/>
      <c r="B9" s="61"/>
      <c r="C9" s="61"/>
      <c r="D9" s="61"/>
      <c r="E9" s="61"/>
      <c r="F9" s="61"/>
      <c r="G9" s="61"/>
      <c r="H9" s="61"/>
      <c r="I9" s="61"/>
      <c r="J9" s="61"/>
      <c r="K9" s="99"/>
      <c r="L9" s="51">
        <f t="shared" ref="L9:L72" si="0">G9*K9</f>
        <v>0</v>
      </c>
      <c r="M9" s="51">
        <f t="shared" ref="M9:M176" si="1">K9*H9</f>
        <v>0</v>
      </c>
      <c r="N9" s="51">
        <f t="shared" ref="N9:N176" si="2">K9*I9</f>
        <v>0</v>
      </c>
      <c r="O9" s="51">
        <f t="shared" ref="O9:O176" si="3">J9*K9</f>
        <v>0</v>
      </c>
    </row>
    <row r="10" spans="1:15" x14ac:dyDescent="0.2">
      <c r="A10" s="65"/>
      <c r="B10" s="61"/>
      <c r="C10" s="61"/>
      <c r="D10" s="61"/>
      <c r="E10" s="61"/>
      <c r="F10" s="61"/>
      <c r="G10" s="61"/>
      <c r="H10" s="61"/>
      <c r="I10" s="61"/>
      <c r="J10" s="61"/>
      <c r="K10" s="99"/>
      <c r="L10" s="51">
        <f t="shared" si="0"/>
        <v>0</v>
      </c>
      <c r="M10" s="51">
        <f t="shared" si="1"/>
        <v>0</v>
      </c>
      <c r="N10" s="51">
        <f t="shared" si="2"/>
        <v>0</v>
      </c>
      <c r="O10" s="51">
        <f t="shared" si="3"/>
        <v>0</v>
      </c>
    </row>
    <row r="11" spans="1:15" x14ac:dyDescent="0.2">
      <c r="A11" s="65"/>
      <c r="B11" s="61"/>
      <c r="C11" s="61"/>
      <c r="D11" s="61"/>
      <c r="E11" s="61"/>
      <c r="F11" s="61"/>
      <c r="G11" s="61"/>
      <c r="H11" s="61"/>
      <c r="I11" s="61"/>
      <c r="J11" s="61"/>
      <c r="K11" s="99"/>
      <c r="L11" s="51">
        <f t="shared" si="0"/>
        <v>0</v>
      </c>
      <c r="M11" s="51">
        <f t="shared" si="1"/>
        <v>0</v>
      </c>
      <c r="N11" s="51">
        <f t="shared" si="2"/>
        <v>0</v>
      </c>
      <c r="O11" s="51">
        <f t="shared" si="3"/>
        <v>0</v>
      </c>
    </row>
    <row r="12" spans="1:15" x14ac:dyDescent="0.2">
      <c r="A12" s="65"/>
      <c r="B12" s="61"/>
      <c r="C12" s="61"/>
      <c r="D12" s="61"/>
      <c r="E12" s="61"/>
      <c r="F12" s="61"/>
      <c r="G12" s="61"/>
      <c r="H12" s="61"/>
      <c r="I12" s="61"/>
      <c r="J12" s="61"/>
      <c r="K12" s="99"/>
      <c r="L12" s="51">
        <f t="shared" si="0"/>
        <v>0</v>
      </c>
      <c r="M12" s="51">
        <f t="shared" si="1"/>
        <v>0</v>
      </c>
      <c r="N12" s="51">
        <f t="shared" si="2"/>
        <v>0</v>
      </c>
      <c r="O12" s="51">
        <f t="shared" si="3"/>
        <v>0</v>
      </c>
    </row>
    <row r="13" spans="1:15" x14ac:dyDescent="0.2">
      <c r="A13" s="65"/>
      <c r="B13" s="61"/>
      <c r="C13" s="61"/>
      <c r="D13" s="61"/>
      <c r="E13" s="61"/>
      <c r="F13" s="61"/>
      <c r="G13" s="61"/>
      <c r="H13" s="61"/>
      <c r="I13" s="61"/>
      <c r="J13" s="61"/>
      <c r="K13" s="99"/>
      <c r="L13" s="51">
        <f t="shared" si="0"/>
        <v>0</v>
      </c>
      <c r="M13" s="51">
        <f t="shared" si="1"/>
        <v>0</v>
      </c>
      <c r="N13" s="51">
        <f t="shared" si="2"/>
        <v>0</v>
      </c>
      <c r="O13" s="51">
        <f t="shared" si="3"/>
        <v>0</v>
      </c>
    </row>
    <row r="14" spans="1:15" x14ac:dyDescent="0.2">
      <c r="A14" s="65"/>
      <c r="B14" s="61"/>
      <c r="C14" s="61"/>
      <c r="D14" s="61"/>
      <c r="E14" s="61"/>
      <c r="F14" s="61"/>
      <c r="G14" s="61"/>
      <c r="H14" s="61"/>
      <c r="I14" s="61"/>
      <c r="J14" s="61"/>
      <c r="K14" s="99"/>
      <c r="L14" s="51">
        <f t="shared" si="0"/>
        <v>0</v>
      </c>
      <c r="M14" s="51">
        <f t="shared" si="1"/>
        <v>0</v>
      </c>
      <c r="N14" s="51">
        <f t="shared" si="2"/>
        <v>0</v>
      </c>
      <c r="O14" s="51">
        <f t="shared" si="3"/>
        <v>0</v>
      </c>
    </row>
    <row r="15" spans="1:15" x14ac:dyDescent="0.2">
      <c r="A15" s="65"/>
      <c r="B15" s="61"/>
      <c r="C15" s="61"/>
      <c r="D15" s="61"/>
      <c r="E15" s="61"/>
      <c r="F15" s="61"/>
      <c r="G15" s="61"/>
      <c r="H15" s="61"/>
      <c r="I15" s="61"/>
      <c r="J15" s="61"/>
      <c r="K15" s="99"/>
      <c r="L15" s="51">
        <f t="shared" si="0"/>
        <v>0</v>
      </c>
      <c r="M15" s="51">
        <f t="shared" si="1"/>
        <v>0</v>
      </c>
      <c r="N15" s="51">
        <f t="shared" si="2"/>
        <v>0</v>
      </c>
      <c r="O15" s="51">
        <f t="shared" si="3"/>
        <v>0</v>
      </c>
    </row>
    <row r="16" spans="1:15" x14ac:dyDescent="0.2">
      <c r="A16" s="65"/>
      <c r="B16" s="61"/>
      <c r="C16" s="61"/>
      <c r="D16" s="61"/>
      <c r="E16" s="61"/>
      <c r="F16" s="61"/>
      <c r="G16" s="61"/>
      <c r="H16" s="61"/>
      <c r="I16" s="61"/>
      <c r="J16" s="61"/>
      <c r="K16" s="99"/>
      <c r="L16" s="51">
        <f t="shared" si="0"/>
        <v>0</v>
      </c>
      <c r="M16" s="51">
        <f t="shared" si="1"/>
        <v>0</v>
      </c>
      <c r="N16" s="51">
        <f t="shared" si="2"/>
        <v>0</v>
      </c>
      <c r="O16" s="51">
        <f t="shared" si="3"/>
        <v>0</v>
      </c>
    </row>
    <row r="17" spans="1:15" x14ac:dyDescent="0.2">
      <c r="A17" s="65"/>
      <c r="B17" s="61"/>
      <c r="C17" s="61"/>
      <c r="D17" s="61"/>
      <c r="E17" s="61"/>
      <c r="F17" s="61"/>
      <c r="G17" s="61"/>
      <c r="H17" s="61"/>
      <c r="I17" s="61"/>
      <c r="J17" s="61"/>
      <c r="K17" s="99"/>
      <c r="L17" s="51">
        <f t="shared" si="0"/>
        <v>0</v>
      </c>
      <c r="M17" s="51">
        <f t="shared" si="1"/>
        <v>0</v>
      </c>
      <c r="N17" s="51">
        <f t="shared" si="2"/>
        <v>0</v>
      </c>
      <c r="O17" s="51">
        <f t="shared" si="3"/>
        <v>0</v>
      </c>
    </row>
    <row r="18" spans="1:15" x14ac:dyDescent="0.2">
      <c r="A18" s="65"/>
      <c r="B18" s="61"/>
      <c r="C18" s="61"/>
      <c r="D18" s="61"/>
      <c r="E18" s="61"/>
      <c r="F18" s="61"/>
      <c r="G18" s="61"/>
      <c r="H18" s="61"/>
      <c r="I18" s="61"/>
      <c r="J18" s="61"/>
      <c r="K18" s="99"/>
      <c r="L18" s="51">
        <f t="shared" si="0"/>
        <v>0</v>
      </c>
      <c r="M18" s="51">
        <f t="shared" si="1"/>
        <v>0</v>
      </c>
      <c r="N18" s="51">
        <f t="shared" si="2"/>
        <v>0</v>
      </c>
      <c r="O18" s="51">
        <f t="shared" si="3"/>
        <v>0</v>
      </c>
    </row>
    <row r="19" spans="1:15" x14ac:dyDescent="0.2">
      <c r="A19" s="65"/>
      <c r="B19" s="61"/>
      <c r="C19" s="61"/>
      <c r="D19" s="61"/>
      <c r="E19" s="61"/>
      <c r="F19" s="61"/>
      <c r="G19" s="61"/>
      <c r="H19" s="61"/>
      <c r="I19" s="61"/>
      <c r="J19" s="61"/>
      <c r="K19" s="99"/>
      <c r="L19" s="51">
        <f t="shared" si="0"/>
        <v>0</v>
      </c>
      <c r="M19" s="51">
        <f t="shared" si="1"/>
        <v>0</v>
      </c>
      <c r="N19" s="51">
        <f t="shared" si="2"/>
        <v>0</v>
      </c>
      <c r="O19" s="51">
        <f t="shared" si="3"/>
        <v>0</v>
      </c>
    </row>
    <row r="20" spans="1:15" x14ac:dyDescent="0.2">
      <c r="A20" s="65"/>
      <c r="B20" s="61"/>
      <c r="C20" s="61"/>
      <c r="D20" s="61"/>
      <c r="E20" s="61"/>
      <c r="F20" s="61"/>
      <c r="G20" s="61"/>
      <c r="H20" s="61"/>
      <c r="I20" s="61"/>
      <c r="J20" s="61"/>
      <c r="K20" s="99"/>
      <c r="L20" s="51">
        <f t="shared" si="0"/>
        <v>0</v>
      </c>
      <c r="M20" s="51">
        <f t="shared" si="1"/>
        <v>0</v>
      </c>
      <c r="N20" s="51">
        <f t="shared" si="2"/>
        <v>0</v>
      </c>
      <c r="O20" s="51">
        <f t="shared" si="3"/>
        <v>0</v>
      </c>
    </row>
    <row r="21" spans="1:15" x14ac:dyDescent="0.2">
      <c r="A21" s="65"/>
      <c r="B21" s="61"/>
      <c r="C21" s="61"/>
      <c r="D21" s="61"/>
      <c r="E21" s="61"/>
      <c r="F21" s="61"/>
      <c r="G21" s="61"/>
      <c r="H21" s="61"/>
      <c r="I21" s="61"/>
      <c r="J21" s="61"/>
      <c r="K21" s="99"/>
      <c r="L21" s="51">
        <f t="shared" si="0"/>
        <v>0</v>
      </c>
      <c r="M21" s="51">
        <f t="shared" si="1"/>
        <v>0</v>
      </c>
      <c r="N21" s="51">
        <f t="shared" si="2"/>
        <v>0</v>
      </c>
      <c r="O21" s="51">
        <f t="shared" si="3"/>
        <v>0</v>
      </c>
    </row>
    <row r="22" spans="1:15" x14ac:dyDescent="0.2">
      <c r="A22" s="65"/>
      <c r="B22" s="61"/>
      <c r="C22" s="61"/>
      <c r="D22" s="61"/>
      <c r="E22" s="61"/>
      <c r="F22" s="61"/>
      <c r="G22" s="61"/>
      <c r="H22" s="61"/>
      <c r="I22" s="61"/>
      <c r="J22" s="61"/>
      <c r="K22" s="99"/>
      <c r="L22" s="51">
        <f t="shared" si="0"/>
        <v>0</v>
      </c>
      <c r="M22" s="51">
        <f t="shared" si="1"/>
        <v>0</v>
      </c>
      <c r="N22" s="51">
        <f t="shared" si="2"/>
        <v>0</v>
      </c>
      <c r="O22" s="51">
        <f t="shared" si="3"/>
        <v>0</v>
      </c>
    </row>
    <row r="23" spans="1:15" x14ac:dyDescent="0.2">
      <c r="A23" s="65"/>
      <c r="B23" s="61"/>
      <c r="C23" s="61"/>
      <c r="D23" s="61"/>
      <c r="E23" s="61"/>
      <c r="F23" s="61"/>
      <c r="G23" s="61"/>
      <c r="H23" s="61"/>
      <c r="I23" s="61"/>
      <c r="J23" s="61"/>
      <c r="K23" s="99"/>
      <c r="L23" s="51">
        <f t="shared" si="0"/>
        <v>0</v>
      </c>
      <c r="M23" s="51">
        <f t="shared" si="1"/>
        <v>0</v>
      </c>
      <c r="N23" s="51">
        <f t="shared" si="2"/>
        <v>0</v>
      </c>
      <c r="O23" s="51">
        <f t="shared" si="3"/>
        <v>0</v>
      </c>
    </row>
    <row r="24" spans="1:15" x14ac:dyDescent="0.2">
      <c r="A24" s="65"/>
      <c r="B24" s="61"/>
      <c r="C24" s="61"/>
      <c r="D24" s="61"/>
      <c r="E24" s="61"/>
      <c r="F24" s="61"/>
      <c r="G24" s="61"/>
      <c r="H24" s="61"/>
      <c r="I24" s="61"/>
      <c r="J24" s="61"/>
      <c r="K24" s="99"/>
      <c r="L24" s="51">
        <f t="shared" si="0"/>
        <v>0</v>
      </c>
      <c r="M24" s="51">
        <f t="shared" si="1"/>
        <v>0</v>
      </c>
      <c r="N24" s="51">
        <f t="shared" si="2"/>
        <v>0</v>
      </c>
      <c r="O24" s="51">
        <f t="shared" si="3"/>
        <v>0</v>
      </c>
    </row>
    <row r="25" spans="1:15" x14ac:dyDescent="0.2">
      <c r="A25" s="65"/>
      <c r="B25" s="61"/>
      <c r="C25" s="61"/>
      <c r="D25" s="61"/>
      <c r="E25" s="61"/>
      <c r="F25" s="61"/>
      <c r="G25" s="61"/>
      <c r="H25" s="61"/>
      <c r="I25" s="61"/>
      <c r="J25" s="61"/>
      <c r="K25" s="99"/>
      <c r="L25" s="51">
        <f t="shared" si="0"/>
        <v>0</v>
      </c>
      <c r="M25" s="51">
        <f t="shared" si="1"/>
        <v>0</v>
      </c>
      <c r="N25" s="51">
        <f t="shared" si="2"/>
        <v>0</v>
      </c>
      <c r="O25" s="51">
        <f t="shared" si="3"/>
        <v>0</v>
      </c>
    </row>
    <row r="26" spans="1:15" x14ac:dyDescent="0.2">
      <c r="A26" s="65"/>
      <c r="B26" s="61"/>
      <c r="C26" s="61"/>
      <c r="D26" s="61"/>
      <c r="E26" s="61"/>
      <c r="F26" s="61"/>
      <c r="G26" s="61"/>
      <c r="H26" s="61"/>
      <c r="I26" s="61"/>
      <c r="J26" s="61"/>
      <c r="K26" s="99"/>
      <c r="L26" s="51">
        <f t="shared" si="0"/>
        <v>0</v>
      </c>
      <c r="M26" s="51">
        <f t="shared" si="1"/>
        <v>0</v>
      </c>
      <c r="N26" s="51">
        <f t="shared" si="2"/>
        <v>0</v>
      </c>
      <c r="O26" s="51">
        <f t="shared" si="3"/>
        <v>0</v>
      </c>
    </row>
    <row r="27" spans="1:15" x14ac:dyDescent="0.2">
      <c r="A27" s="65"/>
      <c r="B27" s="61"/>
      <c r="C27" s="61"/>
      <c r="D27" s="61"/>
      <c r="E27" s="61"/>
      <c r="F27" s="61"/>
      <c r="G27" s="61"/>
      <c r="H27" s="61"/>
      <c r="I27" s="61"/>
      <c r="J27" s="61"/>
      <c r="K27" s="99"/>
      <c r="L27" s="51">
        <f t="shared" si="0"/>
        <v>0</v>
      </c>
      <c r="M27" s="51">
        <f t="shared" si="1"/>
        <v>0</v>
      </c>
      <c r="N27" s="51">
        <f t="shared" si="2"/>
        <v>0</v>
      </c>
      <c r="O27" s="51">
        <f t="shared" si="3"/>
        <v>0</v>
      </c>
    </row>
    <row r="28" spans="1:15" x14ac:dyDescent="0.2">
      <c r="A28" s="65"/>
      <c r="B28" s="61"/>
      <c r="C28" s="61"/>
      <c r="D28" s="61"/>
      <c r="E28" s="61"/>
      <c r="F28" s="61"/>
      <c r="G28" s="61"/>
      <c r="H28" s="61"/>
      <c r="I28" s="61"/>
      <c r="J28" s="61"/>
      <c r="K28" s="99"/>
      <c r="L28" s="51">
        <f t="shared" si="0"/>
        <v>0</v>
      </c>
      <c r="M28" s="51">
        <f t="shared" si="1"/>
        <v>0</v>
      </c>
      <c r="N28" s="51">
        <f t="shared" si="2"/>
        <v>0</v>
      </c>
      <c r="O28" s="51">
        <f t="shared" si="3"/>
        <v>0</v>
      </c>
    </row>
    <row r="29" spans="1:15" x14ac:dyDescent="0.2">
      <c r="A29" s="65"/>
      <c r="B29" s="61"/>
      <c r="C29" s="61"/>
      <c r="D29" s="61"/>
      <c r="E29" s="61"/>
      <c r="F29" s="61"/>
      <c r="G29" s="61"/>
      <c r="H29" s="61"/>
      <c r="I29" s="61"/>
      <c r="J29" s="61"/>
      <c r="K29" s="99"/>
      <c r="L29" s="51">
        <f t="shared" si="0"/>
        <v>0</v>
      </c>
      <c r="M29" s="51">
        <f t="shared" si="1"/>
        <v>0</v>
      </c>
      <c r="N29" s="51">
        <f t="shared" si="2"/>
        <v>0</v>
      </c>
      <c r="O29" s="51">
        <f t="shared" si="3"/>
        <v>0</v>
      </c>
    </row>
    <row r="30" spans="1:15" x14ac:dyDescent="0.2">
      <c r="A30" s="65"/>
      <c r="B30" s="61"/>
      <c r="C30" s="61"/>
      <c r="D30" s="61"/>
      <c r="E30" s="61"/>
      <c r="F30" s="61"/>
      <c r="G30" s="61"/>
      <c r="H30" s="61"/>
      <c r="I30" s="61"/>
      <c r="J30" s="61"/>
      <c r="K30" s="99"/>
      <c r="L30" s="51">
        <f t="shared" si="0"/>
        <v>0</v>
      </c>
      <c r="M30" s="51">
        <f t="shared" si="1"/>
        <v>0</v>
      </c>
      <c r="N30" s="51">
        <f t="shared" si="2"/>
        <v>0</v>
      </c>
      <c r="O30" s="51">
        <f t="shared" si="3"/>
        <v>0</v>
      </c>
    </row>
    <row r="31" spans="1:15" x14ac:dyDescent="0.2">
      <c r="A31" s="65"/>
      <c r="B31" s="61"/>
      <c r="C31" s="61"/>
      <c r="D31" s="61"/>
      <c r="E31" s="61"/>
      <c r="F31" s="61"/>
      <c r="G31" s="61"/>
      <c r="H31" s="61"/>
      <c r="I31" s="61"/>
      <c r="J31" s="61"/>
      <c r="K31" s="99"/>
      <c r="L31" s="51">
        <f t="shared" si="0"/>
        <v>0</v>
      </c>
      <c r="M31" s="51">
        <f t="shared" si="1"/>
        <v>0</v>
      </c>
      <c r="N31" s="51">
        <f t="shared" si="2"/>
        <v>0</v>
      </c>
      <c r="O31" s="51">
        <f t="shared" si="3"/>
        <v>0</v>
      </c>
    </row>
    <row r="32" spans="1:15" x14ac:dyDescent="0.2">
      <c r="A32" s="65"/>
      <c r="B32" s="61"/>
      <c r="C32" s="61"/>
      <c r="D32" s="61"/>
      <c r="E32" s="61"/>
      <c r="F32" s="61"/>
      <c r="G32" s="61"/>
      <c r="H32" s="61"/>
      <c r="I32" s="61"/>
      <c r="J32" s="61"/>
      <c r="K32" s="99"/>
      <c r="L32" s="51">
        <f t="shared" si="0"/>
        <v>0</v>
      </c>
      <c r="M32" s="51">
        <f t="shared" si="1"/>
        <v>0</v>
      </c>
      <c r="N32" s="51">
        <f t="shared" si="2"/>
        <v>0</v>
      </c>
      <c r="O32" s="51">
        <f t="shared" si="3"/>
        <v>0</v>
      </c>
    </row>
    <row r="33" spans="1:15" x14ac:dyDescent="0.2">
      <c r="A33" s="65"/>
      <c r="B33" s="61"/>
      <c r="C33" s="61"/>
      <c r="D33" s="61"/>
      <c r="E33" s="61"/>
      <c r="F33" s="61"/>
      <c r="G33" s="61"/>
      <c r="H33" s="61"/>
      <c r="I33" s="61"/>
      <c r="J33" s="61"/>
      <c r="K33" s="99"/>
      <c r="L33" s="51">
        <f t="shared" si="0"/>
        <v>0</v>
      </c>
      <c r="M33" s="51">
        <f t="shared" si="1"/>
        <v>0</v>
      </c>
      <c r="N33" s="51">
        <f t="shared" si="2"/>
        <v>0</v>
      </c>
      <c r="O33" s="51">
        <f t="shared" si="3"/>
        <v>0</v>
      </c>
    </row>
    <row r="34" spans="1:15" x14ac:dyDescent="0.2">
      <c r="A34" s="65"/>
      <c r="B34" s="61"/>
      <c r="C34" s="61"/>
      <c r="D34" s="61"/>
      <c r="E34" s="61"/>
      <c r="F34" s="61"/>
      <c r="G34" s="61"/>
      <c r="H34" s="61"/>
      <c r="I34" s="61"/>
      <c r="J34" s="61"/>
      <c r="K34" s="99"/>
      <c r="L34" s="51">
        <f t="shared" si="0"/>
        <v>0</v>
      </c>
      <c r="M34" s="51">
        <f t="shared" si="1"/>
        <v>0</v>
      </c>
      <c r="N34" s="51">
        <f t="shared" si="2"/>
        <v>0</v>
      </c>
      <c r="O34" s="51">
        <f t="shared" si="3"/>
        <v>0</v>
      </c>
    </row>
    <row r="35" spans="1:15" x14ac:dyDescent="0.2">
      <c r="A35" s="65"/>
      <c r="B35" s="61"/>
      <c r="C35" s="61"/>
      <c r="D35" s="61"/>
      <c r="E35" s="61"/>
      <c r="F35" s="61"/>
      <c r="G35" s="61"/>
      <c r="H35" s="61"/>
      <c r="I35" s="61"/>
      <c r="J35" s="61"/>
      <c r="K35" s="99"/>
      <c r="L35" s="51">
        <f t="shared" si="0"/>
        <v>0</v>
      </c>
      <c r="M35" s="51">
        <f t="shared" si="1"/>
        <v>0</v>
      </c>
      <c r="N35" s="51">
        <f t="shared" si="2"/>
        <v>0</v>
      </c>
      <c r="O35" s="51">
        <f t="shared" si="3"/>
        <v>0</v>
      </c>
    </row>
    <row r="36" spans="1:15" x14ac:dyDescent="0.2">
      <c r="A36" s="65"/>
      <c r="B36" s="61"/>
      <c r="C36" s="61"/>
      <c r="D36" s="61"/>
      <c r="E36" s="61"/>
      <c r="F36" s="61"/>
      <c r="G36" s="61"/>
      <c r="H36" s="61"/>
      <c r="I36" s="61"/>
      <c r="J36" s="61"/>
      <c r="K36" s="99"/>
      <c r="L36" s="51">
        <f t="shared" si="0"/>
        <v>0</v>
      </c>
      <c r="M36" s="51">
        <f t="shared" si="1"/>
        <v>0</v>
      </c>
      <c r="N36" s="51">
        <f t="shared" si="2"/>
        <v>0</v>
      </c>
      <c r="O36" s="51">
        <f t="shared" si="3"/>
        <v>0</v>
      </c>
    </row>
    <row r="37" spans="1:15" x14ac:dyDescent="0.2">
      <c r="A37" s="65"/>
      <c r="B37" s="61"/>
      <c r="C37" s="61"/>
      <c r="D37" s="61"/>
      <c r="E37" s="61"/>
      <c r="F37" s="61"/>
      <c r="G37" s="61"/>
      <c r="H37" s="61"/>
      <c r="I37" s="61"/>
      <c r="J37" s="61"/>
      <c r="K37" s="99"/>
      <c r="L37" s="51">
        <f t="shared" si="0"/>
        <v>0</v>
      </c>
      <c r="M37" s="51">
        <f t="shared" si="1"/>
        <v>0</v>
      </c>
      <c r="N37" s="51">
        <f t="shared" si="2"/>
        <v>0</v>
      </c>
      <c r="O37" s="51">
        <f t="shared" si="3"/>
        <v>0</v>
      </c>
    </row>
    <row r="38" spans="1:15" x14ac:dyDescent="0.2">
      <c r="A38" s="65"/>
      <c r="B38" s="61"/>
      <c r="C38" s="61"/>
      <c r="D38" s="61"/>
      <c r="E38" s="61"/>
      <c r="F38" s="61"/>
      <c r="G38" s="61"/>
      <c r="H38" s="61"/>
      <c r="I38" s="61"/>
      <c r="J38" s="61"/>
      <c r="K38" s="99"/>
      <c r="L38" s="51">
        <f t="shared" si="0"/>
        <v>0</v>
      </c>
      <c r="M38" s="51">
        <f t="shared" si="1"/>
        <v>0</v>
      </c>
      <c r="N38" s="51">
        <f t="shared" si="2"/>
        <v>0</v>
      </c>
      <c r="O38" s="51">
        <f t="shared" si="3"/>
        <v>0</v>
      </c>
    </row>
    <row r="39" spans="1:15" x14ac:dyDescent="0.2">
      <c r="A39" s="65"/>
      <c r="B39" s="61"/>
      <c r="C39" s="61"/>
      <c r="D39" s="61"/>
      <c r="E39" s="61"/>
      <c r="F39" s="61"/>
      <c r="G39" s="61"/>
      <c r="H39" s="61"/>
      <c r="I39" s="61"/>
      <c r="J39" s="61"/>
      <c r="K39" s="99"/>
      <c r="L39" s="51">
        <f t="shared" si="0"/>
        <v>0</v>
      </c>
      <c r="M39" s="51">
        <f t="shared" si="1"/>
        <v>0</v>
      </c>
      <c r="N39" s="51">
        <f t="shared" si="2"/>
        <v>0</v>
      </c>
      <c r="O39" s="51">
        <f t="shared" si="3"/>
        <v>0</v>
      </c>
    </row>
    <row r="40" spans="1:15" x14ac:dyDescent="0.2">
      <c r="A40" s="65"/>
      <c r="B40" s="61"/>
      <c r="C40" s="61"/>
      <c r="D40" s="61"/>
      <c r="E40" s="61"/>
      <c r="F40" s="61"/>
      <c r="G40" s="61"/>
      <c r="H40" s="61"/>
      <c r="I40" s="61"/>
      <c r="J40" s="61"/>
      <c r="K40" s="99"/>
      <c r="L40" s="51">
        <f t="shared" si="0"/>
        <v>0</v>
      </c>
      <c r="M40" s="51">
        <f t="shared" si="1"/>
        <v>0</v>
      </c>
      <c r="N40" s="51">
        <f t="shared" si="2"/>
        <v>0</v>
      </c>
      <c r="O40" s="51">
        <f t="shared" si="3"/>
        <v>0</v>
      </c>
    </row>
    <row r="41" spans="1:15" x14ac:dyDescent="0.2">
      <c r="A41" s="65"/>
      <c r="B41" s="61"/>
      <c r="C41" s="61"/>
      <c r="D41" s="61"/>
      <c r="E41" s="61"/>
      <c r="F41" s="61"/>
      <c r="G41" s="61"/>
      <c r="H41" s="61"/>
      <c r="I41" s="61"/>
      <c r="J41" s="61"/>
      <c r="K41" s="99"/>
      <c r="L41" s="51">
        <f t="shared" si="0"/>
        <v>0</v>
      </c>
      <c r="M41" s="51">
        <f t="shared" si="1"/>
        <v>0</v>
      </c>
      <c r="N41" s="51">
        <f t="shared" si="2"/>
        <v>0</v>
      </c>
      <c r="O41" s="51">
        <f t="shared" si="3"/>
        <v>0</v>
      </c>
    </row>
    <row r="42" spans="1:15" x14ac:dyDescent="0.2">
      <c r="A42" s="65"/>
      <c r="B42" s="61"/>
      <c r="C42" s="61"/>
      <c r="D42" s="61"/>
      <c r="E42" s="61"/>
      <c r="F42" s="61"/>
      <c r="G42" s="61"/>
      <c r="H42" s="61"/>
      <c r="I42" s="61"/>
      <c r="J42" s="61"/>
      <c r="K42" s="99"/>
      <c r="L42" s="51">
        <f t="shared" si="0"/>
        <v>0</v>
      </c>
      <c r="M42" s="51">
        <f t="shared" si="1"/>
        <v>0</v>
      </c>
      <c r="N42" s="51">
        <f t="shared" si="2"/>
        <v>0</v>
      </c>
      <c r="O42" s="51">
        <f t="shared" si="3"/>
        <v>0</v>
      </c>
    </row>
    <row r="43" spans="1:15" x14ac:dyDescent="0.2">
      <c r="A43" s="65"/>
      <c r="B43" s="61"/>
      <c r="C43" s="61"/>
      <c r="D43" s="61"/>
      <c r="E43" s="61"/>
      <c r="F43" s="61"/>
      <c r="G43" s="61"/>
      <c r="H43" s="61"/>
      <c r="I43" s="61"/>
      <c r="J43" s="61"/>
      <c r="K43" s="99"/>
      <c r="L43" s="51">
        <f t="shared" si="0"/>
        <v>0</v>
      </c>
      <c r="M43" s="51">
        <f t="shared" si="1"/>
        <v>0</v>
      </c>
      <c r="N43" s="51">
        <f t="shared" si="2"/>
        <v>0</v>
      </c>
      <c r="O43" s="51">
        <f t="shared" si="3"/>
        <v>0</v>
      </c>
    </row>
    <row r="44" spans="1:15" x14ac:dyDescent="0.2">
      <c r="A44" s="65"/>
      <c r="B44" s="61"/>
      <c r="C44" s="61"/>
      <c r="D44" s="61"/>
      <c r="E44" s="61"/>
      <c r="F44" s="61"/>
      <c r="G44" s="61"/>
      <c r="H44" s="61"/>
      <c r="I44" s="61"/>
      <c r="J44" s="61"/>
      <c r="K44" s="99"/>
      <c r="L44" s="51">
        <f t="shared" si="0"/>
        <v>0</v>
      </c>
      <c r="M44" s="51">
        <f t="shared" si="1"/>
        <v>0</v>
      </c>
      <c r="N44" s="51">
        <f t="shared" si="2"/>
        <v>0</v>
      </c>
      <c r="O44" s="51">
        <f t="shared" si="3"/>
        <v>0</v>
      </c>
    </row>
    <row r="45" spans="1:15" x14ac:dyDescent="0.2">
      <c r="A45" s="65"/>
      <c r="B45" s="61"/>
      <c r="C45" s="61"/>
      <c r="D45" s="61"/>
      <c r="E45" s="61"/>
      <c r="F45" s="61"/>
      <c r="G45" s="61"/>
      <c r="H45" s="61"/>
      <c r="I45" s="61"/>
      <c r="J45" s="61"/>
      <c r="K45" s="99"/>
      <c r="L45" s="51">
        <f t="shared" si="0"/>
        <v>0</v>
      </c>
      <c r="M45" s="51">
        <f t="shared" si="1"/>
        <v>0</v>
      </c>
      <c r="N45" s="51">
        <f t="shared" si="2"/>
        <v>0</v>
      </c>
      <c r="O45" s="51">
        <f t="shared" si="3"/>
        <v>0</v>
      </c>
    </row>
    <row r="46" spans="1:15" x14ac:dyDescent="0.2">
      <c r="A46" s="65"/>
      <c r="B46" s="61"/>
      <c r="C46" s="61"/>
      <c r="D46" s="61"/>
      <c r="E46" s="61"/>
      <c r="F46" s="61"/>
      <c r="G46" s="61"/>
      <c r="H46" s="61"/>
      <c r="I46" s="61"/>
      <c r="J46" s="61"/>
      <c r="K46" s="99"/>
      <c r="L46" s="51">
        <f t="shared" si="0"/>
        <v>0</v>
      </c>
      <c r="M46" s="51">
        <f t="shared" si="1"/>
        <v>0</v>
      </c>
      <c r="N46" s="51">
        <f t="shared" si="2"/>
        <v>0</v>
      </c>
      <c r="O46" s="51">
        <f t="shared" si="3"/>
        <v>0</v>
      </c>
    </row>
    <row r="47" spans="1:15" x14ac:dyDescent="0.2">
      <c r="A47" s="65"/>
      <c r="B47" s="61"/>
      <c r="C47" s="61"/>
      <c r="D47" s="61"/>
      <c r="E47" s="61"/>
      <c r="F47" s="61"/>
      <c r="G47" s="61"/>
      <c r="H47" s="61"/>
      <c r="I47" s="61"/>
      <c r="J47" s="61"/>
      <c r="K47" s="99"/>
      <c r="L47" s="51">
        <f t="shared" si="0"/>
        <v>0</v>
      </c>
      <c r="M47" s="51">
        <f t="shared" si="1"/>
        <v>0</v>
      </c>
      <c r="N47" s="51">
        <f t="shared" si="2"/>
        <v>0</v>
      </c>
      <c r="O47" s="51">
        <f t="shared" si="3"/>
        <v>0</v>
      </c>
    </row>
    <row r="48" spans="1:15" x14ac:dyDescent="0.2">
      <c r="A48" s="65"/>
      <c r="B48" s="61"/>
      <c r="C48" s="61"/>
      <c r="D48" s="61"/>
      <c r="E48" s="61"/>
      <c r="F48" s="61"/>
      <c r="G48" s="61"/>
      <c r="H48" s="61"/>
      <c r="I48" s="61"/>
      <c r="J48" s="61"/>
      <c r="K48" s="99"/>
      <c r="L48" s="51">
        <f t="shared" si="0"/>
        <v>0</v>
      </c>
      <c r="M48" s="51">
        <f t="shared" si="1"/>
        <v>0</v>
      </c>
      <c r="N48" s="51">
        <f t="shared" si="2"/>
        <v>0</v>
      </c>
      <c r="O48" s="51">
        <f t="shared" si="3"/>
        <v>0</v>
      </c>
    </row>
    <row r="49" spans="1:15" x14ac:dyDescent="0.2">
      <c r="A49" s="65"/>
      <c r="B49" s="61"/>
      <c r="C49" s="61"/>
      <c r="D49" s="61"/>
      <c r="E49" s="61"/>
      <c r="F49" s="61"/>
      <c r="G49" s="61"/>
      <c r="H49" s="61"/>
      <c r="I49" s="61"/>
      <c r="J49" s="61"/>
      <c r="K49" s="99"/>
      <c r="L49" s="51">
        <f t="shared" si="0"/>
        <v>0</v>
      </c>
      <c r="M49" s="51">
        <f t="shared" si="1"/>
        <v>0</v>
      </c>
      <c r="N49" s="51">
        <f t="shared" si="2"/>
        <v>0</v>
      </c>
      <c r="O49" s="51">
        <f t="shared" si="3"/>
        <v>0</v>
      </c>
    </row>
    <row r="50" spans="1:15" x14ac:dyDescent="0.2">
      <c r="A50" s="65"/>
      <c r="B50" s="61"/>
      <c r="C50" s="61"/>
      <c r="D50" s="61"/>
      <c r="E50" s="61"/>
      <c r="F50" s="61"/>
      <c r="G50" s="61"/>
      <c r="H50" s="61"/>
      <c r="I50" s="61"/>
      <c r="J50" s="61"/>
      <c r="K50" s="99"/>
      <c r="L50" s="51">
        <f t="shared" si="0"/>
        <v>0</v>
      </c>
      <c r="M50" s="51">
        <f t="shared" si="1"/>
        <v>0</v>
      </c>
      <c r="N50" s="51">
        <f t="shared" si="2"/>
        <v>0</v>
      </c>
      <c r="O50" s="51">
        <f t="shared" si="3"/>
        <v>0</v>
      </c>
    </row>
    <row r="51" spans="1:15" x14ac:dyDescent="0.2">
      <c r="A51" s="65"/>
      <c r="B51" s="61"/>
      <c r="C51" s="61"/>
      <c r="D51" s="61"/>
      <c r="E51" s="61"/>
      <c r="F51" s="61"/>
      <c r="G51" s="61"/>
      <c r="H51" s="61"/>
      <c r="I51" s="61"/>
      <c r="J51" s="61"/>
      <c r="K51" s="99"/>
      <c r="L51" s="51">
        <f t="shared" si="0"/>
        <v>0</v>
      </c>
      <c r="M51" s="51">
        <f t="shared" si="1"/>
        <v>0</v>
      </c>
      <c r="N51" s="51">
        <f t="shared" si="2"/>
        <v>0</v>
      </c>
      <c r="O51" s="51">
        <f t="shared" si="3"/>
        <v>0</v>
      </c>
    </row>
    <row r="52" spans="1:15" x14ac:dyDescent="0.2">
      <c r="A52" s="65"/>
      <c r="B52" s="61"/>
      <c r="C52" s="61"/>
      <c r="D52" s="61"/>
      <c r="E52" s="61"/>
      <c r="F52" s="61"/>
      <c r="G52" s="61"/>
      <c r="H52" s="61"/>
      <c r="I52" s="61"/>
      <c r="J52" s="61"/>
      <c r="K52" s="99"/>
      <c r="L52" s="51">
        <f t="shared" si="0"/>
        <v>0</v>
      </c>
      <c r="M52" s="51">
        <f t="shared" si="1"/>
        <v>0</v>
      </c>
      <c r="N52" s="51">
        <f t="shared" si="2"/>
        <v>0</v>
      </c>
      <c r="O52" s="51">
        <f t="shared" si="3"/>
        <v>0</v>
      </c>
    </row>
    <row r="53" spans="1:15" x14ac:dyDescent="0.2">
      <c r="A53" s="65"/>
      <c r="B53" s="61"/>
      <c r="C53" s="61"/>
      <c r="D53" s="61"/>
      <c r="E53" s="61"/>
      <c r="F53" s="61"/>
      <c r="G53" s="61"/>
      <c r="H53" s="61"/>
      <c r="I53" s="61"/>
      <c r="J53" s="61"/>
      <c r="K53" s="99"/>
      <c r="L53" s="51">
        <f t="shared" si="0"/>
        <v>0</v>
      </c>
      <c r="M53" s="51">
        <f t="shared" si="1"/>
        <v>0</v>
      </c>
      <c r="N53" s="51">
        <f t="shared" si="2"/>
        <v>0</v>
      </c>
      <c r="O53" s="51">
        <f t="shared" si="3"/>
        <v>0</v>
      </c>
    </row>
    <row r="54" spans="1:15" x14ac:dyDescent="0.2">
      <c r="A54" s="65"/>
      <c r="B54" s="61"/>
      <c r="C54" s="61"/>
      <c r="D54" s="61"/>
      <c r="E54" s="61"/>
      <c r="F54" s="61"/>
      <c r="G54" s="61"/>
      <c r="H54" s="61"/>
      <c r="I54" s="61"/>
      <c r="J54" s="61"/>
      <c r="K54" s="99"/>
      <c r="L54" s="51">
        <f t="shared" si="0"/>
        <v>0</v>
      </c>
      <c r="M54" s="51">
        <f t="shared" si="1"/>
        <v>0</v>
      </c>
      <c r="N54" s="51">
        <f t="shared" si="2"/>
        <v>0</v>
      </c>
      <c r="O54" s="51">
        <f t="shared" si="3"/>
        <v>0</v>
      </c>
    </row>
    <row r="55" spans="1:15" x14ac:dyDescent="0.2">
      <c r="A55" s="65"/>
      <c r="B55" s="61"/>
      <c r="C55" s="61"/>
      <c r="D55" s="61"/>
      <c r="E55" s="61"/>
      <c r="F55" s="61"/>
      <c r="G55" s="61"/>
      <c r="H55" s="61"/>
      <c r="I55" s="61"/>
      <c r="J55" s="61"/>
      <c r="K55" s="99"/>
      <c r="L55" s="51">
        <f t="shared" si="0"/>
        <v>0</v>
      </c>
      <c r="M55" s="51">
        <f t="shared" si="1"/>
        <v>0</v>
      </c>
      <c r="N55" s="51">
        <f t="shared" si="2"/>
        <v>0</v>
      </c>
      <c r="O55" s="51">
        <f t="shared" si="3"/>
        <v>0</v>
      </c>
    </row>
    <row r="56" spans="1:15" x14ac:dyDescent="0.2">
      <c r="A56" s="65"/>
      <c r="B56" s="61"/>
      <c r="C56" s="61"/>
      <c r="D56" s="61"/>
      <c r="E56" s="61"/>
      <c r="F56" s="61"/>
      <c r="G56" s="61"/>
      <c r="H56" s="61"/>
      <c r="I56" s="61"/>
      <c r="J56" s="61"/>
      <c r="K56" s="99"/>
      <c r="L56" s="51">
        <f t="shared" si="0"/>
        <v>0</v>
      </c>
      <c r="M56" s="51">
        <f t="shared" si="1"/>
        <v>0</v>
      </c>
      <c r="N56" s="51">
        <f t="shared" si="2"/>
        <v>0</v>
      </c>
      <c r="O56" s="51">
        <f t="shared" si="3"/>
        <v>0</v>
      </c>
    </row>
    <row r="57" spans="1:15" x14ac:dyDescent="0.2">
      <c r="A57" s="65"/>
      <c r="B57" s="61"/>
      <c r="C57" s="61"/>
      <c r="D57" s="61"/>
      <c r="E57" s="61"/>
      <c r="F57" s="61"/>
      <c r="G57" s="61"/>
      <c r="H57" s="61"/>
      <c r="I57" s="61"/>
      <c r="J57" s="61"/>
      <c r="K57" s="99"/>
      <c r="L57" s="51">
        <f t="shared" si="0"/>
        <v>0</v>
      </c>
      <c r="M57" s="51">
        <f t="shared" si="1"/>
        <v>0</v>
      </c>
      <c r="N57" s="51">
        <f t="shared" si="2"/>
        <v>0</v>
      </c>
      <c r="O57" s="51">
        <f t="shared" si="3"/>
        <v>0</v>
      </c>
    </row>
    <row r="58" spans="1:15" x14ac:dyDescent="0.2">
      <c r="A58" s="65"/>
      <c r="B58" s="61"/>
      <c r="C58" s="61"/>
      <c r="D58" s="61"/>
      <c r="E58" s="61"/>
      <c r="F58" s="61"/>
      <c r="G58" s="61"/>
      <c r="H58" s="61"/>
      <c r="I58" s="61"/>
      <c r="J58" s="61"/>
      <c r="K58" s="99"/>
      <c r="L58" s="51">
        <f t="shared" si="0"/>
        <v>0</v>
      </c>
      <c r="M58" s="51">
        <f t="shared" si="1"/>
        <v>0</v>
      </c>
      <c r="N58" s="51">
        <f t="shared" si="2"/>
        <v>0</v>
      </c>
      <c r="O58" s="51">
        <f t="shared" si="3"/>
        <v>0</v>
      </c>
    </row>
    <row r="59" spans="1:15" x14ac:dyDescent="0.2">
      <c r="A59" s="65"/>
      <c r="B59" s="61"/>
      <c r="C59" s="61"/>
      <c r="D59" s="61"/>
      <c r="E59" s="61"/>
      <c r="F59" s="61"/>
      <c r="G59" s="61"/>
      <c r="H59" s="61"/>
      <c r="I59" s="61"/>
      <c r="J59" s="61"/>
      <c r="K59" s="99"/>
      <c r="L59" s="51">
        <f t="shared" si="0"/>
        <v>0</v>
      </c>
      <c r="M59" s="51">
        <f t="shared" si="1"/>
        <v>0</v>
      </c>
      <c r="N59" s="51">
        <f t="shared" si="2"/>
        <v>0</v>
      </c>
      <c r="O59" s="51">
        <f t="shared" si="3"/>
        <v>0</v>
      </c>
    </row>
    <row r="60" spans="1:15" x14ac:dyDescent="0.2">
      <c r="A60" s="65"/>
      <c r="B60" s="61"/>
      <c r="C60" s="61"/>
      <c r="D60" s="61"/>
      <c r="E60" s="61"/>
      <c r="F60" s="61"/>
      <c r="G60" s="61"/>
      <c r="H60" s="61"/>
      <c r="I60" s="61"/>
      <c r="J60" s="61"/>
      <c r="K60" s="99"/>
      <c r="L60" s="51">
        <f t="shared" si="0"/>
        <v>0</v>
      </c>
      <c r="M60" s="51">
        <f t="shared" si="1"/>
        <v>0</v>
      </c>
      <c r="N60" s="51">
        <f t="shared" si="2"/>
        <v>0</v>
      </c>
      <c r="O60" s="51">
        <f t="shared" si="3"/>
        <v>0</v>
      </c>
    </row>
    <row r="61" spans="1:15" x14ac:dyDescent="0.2">
      <c r="A61" s="65"/>
      <c r="B61" s="61"/>
      <c r="C61" s="61"/>
      <c r="D61" s="61"/>
      <c r="E61" s="61"/>
      <c r="F61" s="61"/>
      <c r="G61" s="61"/>
      <c r="H61" s="61"/>
      <c r="I61" s="61"/>
      <c r="J61" s="61"/>
      <c r="K61" s="99"/>
      <c r="L61" s="51">
        <f t="shared" si="0"/>
        <v>0</v>
      </c>
      <c r="M61" s="51">
        <f t="shared" si="1"/>
        <v>0</v>
      </c>
      <c r="N61" s="51">
        <f t="shared" si="2"/>
        <v>0</v>
      </c>
      <c r="O61" s="51">
        <f t="shared" si="3"/>
        <v>0</v>
      </c>
    </row>
    <row r="62" spans="1:15" x14ac:dyDescent="0.2">
      <c r="A62" s="65"/>
      <c r="B62" s="61"/>
      <c r="C62" s="61"/>
      <c r="D62" s="61"/>
      <c r="E62" s="61"/>
      <c r="F62" s="61"/>
      <c r="G62" s="61"/>
      <c r="H62" s="61"/>
      <c r="I62" s="61"/>
      <c r="J62" s="61"/>
      <c r="K62" s="99"/>
      <c r="L62" s="51">
        <f t="shared" si="0"/>
        <v>0</v>
      </c>
      <c r="M62" s="51">
        <f t="shared" si="1"/>
        <v>0</v>
      </c>
      <c r="N62" s="51">
        <f t="shared" si="2"/>
        <v>0</v>
      </c>
      <c r="O62" s="51">
        <f t="shared" si="3"/>
        <v>0</v>
      </c>
    </row>
    <row r="63" spans="1:15" x14ac:dyDescent="0.2">
      <c r="A63" s="65"/>
      <c r="B63" s="61"/>
      <c r="C63" s="61"/>
      <c r="D63" s="61"/>
      <c r="E63" s="61"/>
      <c r="F63" s="61"/>
      <c r="G63" s="61"/>
      <c r="H63" s="61"/>
      <c r="I63" s="61"/>
      <c r="J63" s="61"/>
      <c r="K63" s="99"/>
      <c r="L63" s="51">
        <f t="shared" si="0"/>
        <v>0</v>
      </c>
      <c r="M63" s="51">
        <f t="shared" si="1"/>
        <v>0</v>
      </c>
      <c r="N63" s="51">
        <f t="shared" si="2"/>
        <v>0</v>
      </c>
      <c r="O63" s="51">
        <f t="shared" si="3"/>
        <v>0</v>
      </c>
    </row>
    <row r="64" spans="1:15" x14ac:dyDescent="0.2">
      <c r="A64" s="65"/>
      <c r="B64" s="61"/>
      <c r="C64" s="61"/>
      <c r="D64" s="61"/>
      <c r="E64" s="61"/>
      <c r="F64" s="61"/>
      <c r="G64" s="61"/>
      <c r="H64" s="61"/>
      <c r="I64" s="61"/>
      <c r="J64" s="61"/>
      <c r="K64" s="99"/>
      <c r="L64" s="51">
        <f t="shared" si="0"/>
        <v>0</v>
      </c>
      <c r="M64" s="51">
        <f t="shared" si="1"/>
        <v>0</v>
      </c>
      <c r="N64" s="51">
        <f t="shared" si="2"/>
        <v>0</v>
      </c>
      <c r="O64" s="51">
        <f t="shared" si="3"/>
        <v>0</v>
      </c>
    </row>
    <row r="65" spans="1:15" x14ac:dyDescent="0.2">
      <c r="A65" s="65"/>
      <c r="B65" s="61"/>
      <c r="C65" s="61"/>
      <c r="D65" s="61"/>
      <c r="E65" s="61"/>
      <c r="F65" s="61"/>
      <c r="G65" s="61"/>
      <c r="H65" s="61"/>
      <c r="I65" s="61"/>
      <c r="J65" s="61"/>
      <c r="K65" s="99"/>
      <c r="L65" s="51">
        <f t="shared" si="0"/>
        <v>0</v>
      </c>
      <c r="M65" s="51">
        <f t="shared" si="1"/>
        <v>0</v>
      </c>
      <c r="N65" s="51">
        <f t="shared" si="2"/>
        <v>0</v>
      </c>
      <c r="O65" s="51">
        <f t="shared" si="3"/>
        <v>0</v>
      </c>
    </row>
    <row r="66" spans="1:15" x14ac:dyDescent="0.2">
      <c r="A66" s="65"/>
      <c r="B66" s="61"/>
      <c r="C66" s="61"/>
      <c r="D66" s="61"/>
      <c r="E66" s="61"/>
      <c r="F66" s="61"/>
      <c r="G66" s="61"/>
      <c r="H66" s="61"/>
      <c r="I66" s="61"/>
      <c r="J66" s="61"/>
      <c r="K66" s="99"/>
      <c r="L66" s="51">
        <f t="shared" si="0"/>
        <v>0</v>
      </c>
      <c r="M66" s="51">
        <f t="shared" si="1"/>
        <v>0</v>
      </c>
      <c r="N66" s="51">
        <f t="shared" si="2"/>
        <v>0</v>
      </c>
      <c r="O66" s="51">
        <f t="shared" si="3"/>
        <v>0</v>
      </c>
    </row>
    <row r="67" spans="1:15" x14ac:dyDescent="0.2">
      <c r="A67" s="65"/>
      <c r="B67" s="61"/>
      <c r="C67" s="61"/>
      <c r="D67" s="61"/>
      <c r="E67" s="61"/>
      <c r="F67" s="61"/>
      <c r="G67" s="61"/>
      <c r="H67" s="61"/>
      <c r="I67" s="61"/>
      <c r="J67" s="61"/>
      <c r="K67" s="99"/>
      <c r="L67" s="51">
        <f t="shared" si="0"/>
        <v>0</v>
      </c>
      <c r="M67" s="51">
        <f t="shared" si="1"/>
        <v>0</v>
      </c>
      <c r="N67" s="51">
        <f t="shared" si="2"/>
        <v>0</v>
      </c>
      <c r="O67" s="51">
        <f t="shared" si="3"/>
        <v>0</v>
      </c>
    </row>
    <row r="68" spans="1:15" x14ac:dyDescent="0.2">
      <c r="A68" s="65"/>
      <c r="B68" s="61"/>
      <c r="C68" s="61"/>
      <c r="D68" s="61"/>
      <c r="E68" s="61"/>
      <c r="F68" s="61"/>
      <c r="G68" s="61"/>
      <c r="H68" s="61"/>
      <c r="I68" s="61"/>
      <c r="J68" s="61"/>
      <c r="K68" s="99"/>
      <c r="L68" s="51">
        <f t="shared" si="0"/>
        <v>0</v>
      </c>
      <c r="M68" s="51">
        <f t="shared" si="1"/>
        <v>0</v>
      </c>
      <c r="N68" s="51">
        <f t="shared" si="2"/>
        <v>0</v>
      </c>
      <c r="O68" s="51">
        <f t="shared" si="3"/>
        <v>0</v>
      </c>
    </row>
    <row r="69" spans="1:15" x14ac:dyDescent="0.2">
      <c r="A69" s="65"/>
      <c r="B69" s="61"/>
      <c r="C69" s="61"/>
      <c r="D69" s="61"/>
      <c r="E69" s="61"/>
      <c r="F69" s="61"/>
      <c r="G69" s="61"/>
      <c r="H69" s="61"/>
      <c r="I69" s="61"/>
      <c r="J69" s="61"/>
      <c r="K69" s="99"/>
      <c r="L69" s="51">
        <f t="shared" si="0"/>
        <v>0</v>
      </c>
      <c r="M69" s="51">
        <f t="shared" si="1"/>
        <v>0</v>
      </c>
      <c r="N69" s="51">
        <f t="shared" si="2"/>
        <v>0</v>
      </c>
      <c r="O69" s="51">
        <f t="shared" si="3"/>
        <v>0</v>
      </c>
    </row>
    <row r="70" spans="1:15" x14ac:dyDescent="0.2">
      <c r="A70" s="65"/>
      <c r="B70" s="61"/>
      <c r="C70" s="61"/>
      <c r="D70" s="61"/>
      <c r="E70" s="61"/>
      <c r="F70" s="61"/>
      <c r="G70" s="61"/>
      <c r="H70" s="61"/>
      <c r="I70" s="61"/>
      <c r="J70" s="61"/>
      <c r="K70" s="99"/>
      <c r="L70" s="51">
        <f t="shared" si="0"/>
        <v>0</v>
      </c>
      <c r="M70" s="51">
        <f t="shared" si="1"/>
        <v>0</v>
      </c>
      <c r="N70" s="51">
        <f t="shared" si="2"/>
        <v>0</v>
      </c>
      <c r="O70" s="51">
        <f t="shared" si="3"/>
        <v>0</v>
      </c>
    </row>
    <row r="71" spans="1:15" x14ac:dyDescent="0.2">
      <c r="A71" s="65"/>
      <c r="B71" s="61"/>
      <c r="C71" s="61"/>
      <c r="D71" s="61"/>
      <c r="E71" s="61"/>
      <c r="F71" s="61"/>
      <c r="G71" s="61"/>
      <c r="H71" s="61"/>
      <c r="I71" s="61"/>
      <c r="J71" s="61"/>
      <c r="K71" s="99"/>
      <c r="L71" s="51">
        <f t="shared" si="0"/>
        <v>0</v>
      </c>
      <c r="M71" s="51">
        <f t="shared" si="1"/>
        <v>0</v>
      </c>
      <c r="N71" s="51">
        <f t="shared" si="2"/>
        <v>0</v>
      </c>
      <c r="O71" s="51">
        <f t="shared" si="3"/>
        <v>0</v>
      </c>
    </row>
    <row r="72" spans="1:15" x14ac:dyDescent="0.2">
      <c r="A72" s="65"/>
      <c r="B72" s="61"/>
      <c r="C72" s="61"/>
      <c r="D72" s="61"/>
      <c r="E72" s="61"/>
      <c r="F72" s="61"/>
      <c r="G72" s="61"/>
      <c r="H72" s="61"/>
      <c r="I72" s="61"/>
      <c r="J72" s="61"/>
      <c r="K72" s="99"/>
      <c r="L72" s="51">
        <f t="shared" si="0"/>
        <v>0</v>
      </c>
      <c r="M72" s="51">
        <f t="shared" si="1"/>
        <v>0</v>
      </c>
      <c r="N72" s="51">
        <f t="shared" si="2"/>
        <v>0</v>
      </c>
      <c r="O72" s="51">
        <f t="shared" si="3"/>
        <v>0</v>
      </c>
    </row>
    <row r="73" spans="1:15" x14ac:dyDescent="0.2">
      <c r="A73" s="65"/>
      <c r="B73" s="61"/>
      <c r="C73" s="61"/>
      <c r="D73" s="61"/>
      <c r="E73" s="61"/>
      <c r="F73" s="61"/>
      <c r="G73" s="61"/>
      <c r="H73" s="61"/>
      <c r="I73" s="61"/>
      <c r="J73" s="61"/>
      <c r="K73" s="99"/>
      <c r="L73" s="51">
        <f t="shared" ref="L73:L136" si="4">G73*K73</f>
        <v>0</v>
      </c>
      <c r="M73" s="51">
        <f t="shared" si="1"/>
        <v>0</v>
      </c>
      <c r="N73" s="51">
        <f t="shared" si="2"/>
        <v>0</v>
      </c>
      <c r="O73" s="51">
        <f t="shared" si="3"/>
        <v>0</v>
      </c>
    </row>
    <row r="74" spans="1:15" x14ac:dyDescent="0.2">
      <c r="A74" s="65"/>
      <c r="B74" s="61"/>
      <c r="C74" s="61"/>
      <c r="D74" s="61"/>
      <c r="E74" s="61"/>
      <c r="F74" s="61"/>
      <c r="G74" s="61"/>
      <c r="H74" s="61"/>
      <c r="I74" s="61"/>
      <c r="J74" s="61"/>
      <c r="K74" s="99"/>
      <c r="L74" s="51">
        <f t="shared" si="4"/>
        <v>0</v>
      </c>
      <c r="M74" s="51">
        <f t="shared" si="1"/>
        <v>0</v>
      </c>
      <c r="N74" s="51">
        <f t="shared" si="2"/>
        <v>0</v>
      </c>
      <c r="O74" s="51">
        <f t="shared" si="3"/>
        <v>0</v>
      </c>
    </row>
    <row r="75" spans="1:15" x14ac:dyDescent="0.2">
      <c r="A75" s="65"/>
      <c r="B75" s="61"/>
      <c r="C75" s="61"/>
      <c r="D75" s="61"/>
      <c r="E75" s="61"/>
      <c r="F75" s="61"/>
      <c r="G75" s="61"/>
      <c r="H75" s="61"/>
      <c r="I75" s="61"/>
      <c r="J75" s="61"/>
      <c r="K75" s="99"/>
      <c r="L75" s="51">
        <f t="shared" si="4"/>
        <v>0</v>
      </c>
      <c r="M75" s="51">
        <f t="shared" si="1"/>
        <v>0</v>
      </c>
      <c r="N75" s="51">
        <f t="shared" si="2"/>
        <v>0</v>
      </c>
      <c r="O75" s="51">
        <f t="shared" si="3"/>
        <v>0</v>
      </c>
    </row>
    <row r="76" spans="1:15" x14ac:dyDescent="0.2">
      <c r="A76" s="65"/>
      <c r="B76" s="61"/>
      <c r="C76" s="61"/>
      <c r="D76" s="61"/>
      <c r="E76" s="61"/>
      <c r="F76" s="61"/>
      <c r="G76" s="61"/>
      <c r="H76" s="61"/>
      <c r="I76" s="61"/>
      <c r="J76" s="61"/>
      <c r="K76" s="99"/>
      <c r="L76" s="51">
        <f t="shared" si="4"/>
        <v>0</v>
      </c>
      <c r="M76" s="51">
        <f t="shared" si="1"/>
        <v>0</v>
      </c>
      <c r="N76" s="51">
        <f t="shared" si="2"/>
        <v>0</v>
      </c>
      <c r="O76" s="51">
        <f t="shared" si="3"/>
        <v>0</v>
      </c>
    </row>
    <row r="77" spans="1:15" x14ac:dyDescent="0.2">
      <c r="A77" s="65"/>
      <c r="B77" s="61"/>
      <c r="C77" s="61"/>
      <c r="D77" s="61"/>
      <c r="E77" s="61"/>
      <c r="F77" s="61"/>
      <c r="G77" s="61"/>
      <c r="H77" s="61"/>
      <c r="I77" s="61"/>
      <c r="J77" s="61"/>
      <c r="K77" s="99"/>
      <c r="L77" s="51">
        <f t="shared" si="4"/>
        <v>0</v>
      </c>
      <c r="M77" s="51">
        <f t="shared" si="1"/>
        <v>0</v>
      </c>
      <c r="N77" s="51">
        <f t="shared" si="2"/>
        <v>0</v>
      </c>
      <c r="O77" s="51">
        <f t="shared" si="3"/>
        <v>0</v>
      </c>
    </row>
    <row r="78" spans="1:15" x14ac:dyDescent="0.2">
      <c r="A78" s="65"/>
      <c r="B78" s="61"/>
      <c r="C78" s="61"/>
      <c r="D78" s="61"/>
      <c r="E78" s="61"/>
      <c r="F78" s="61"/>
      <c r="G78" s="61"/>
      <c r="H78" s="61"/>
      <c r="I78" s="61"/>
      <c r="J78" s="61"/>
      <c r="K78" s="99"/>
      <c r="L78" s="51">
        <f t="shared" si="4"/>
        <v>0</v>
      </c>
      <c r="M78" s="51">
        <f t="shared" si="1"/>
        <v>0</v>
      </c>
      <c r="N78" s="51">
        <f t="shared" si="2"/>
        <v>0</v>
      </c>
      <c r="O78" s="51">
        <f t="shared" si="3"/>
        <v>0</v>
      </c>
    </row>
    <row r="79" spans="1:15" x14ac:dyDescent="0.2">
      <c r="A79" s="65"/>
      <c r="B79" s="61"/>
      <c r="C79" s="61"/>
      <c r="D79" s="61"/>
      <c r="E79" s="61"/>
      <c r="F79" s="61"/>
      <c r="G79" s="61"/>
      <c r="H79" s="61"/>
      <c r="I79" s="61"/>
      <c r="J79" s="61"/>
      <c r="K79" s="99"/>
      <c r="L79" s="51">
        <f t="shared" si="4"/>
        <v>0</v>
      </c>
      <c r="M79" s="51">
        <f t="shared" si="1"/>
        <v>0</v>
      </c>
      <c r="N79" s="51">
        <f t="shared" si="2"/>
        <v>0</v>
      </c>
      <c r="O79" s="51">
        <f t="shared" si="3"/>
        <v>0</v>
      </c>
    </row>
    <row r="80" spans="1:15" x14ac:dyDescent="0.2">
      <c r="A80" s="65"/>
      <c r="B80" s="61"/>
      <c r="C80" s="61"/>
      <c r="D80" s="61"/>
      <c r="E80" s="61"/>
      <c r="F80" s="61"/>
      <c r="G80" s="61"/>
      <c r="H80" s="61"/>
      <c r="I80" s="61"/>
      <c r="J80" s="61"/>
      <c r="K80" s="99"/>
      <c r="L80" s="51">
        <f t="shared" si="4"/>
        <v>0</v>
      </c>
      <c r="M80" s="51">
        <f t="shared" si="1"/>
        <v>0</v>
      </c>
      <c r="N80" s="51">
        <f t="shared" si="2"/>
        <v>0</v>
      </c>
      <c r="O80" s="51">
        <f t="shared" si="3"/>
        <v>0</v>
      </c>
    </row>
    <row r="81" spans="1:15" x14ac:dyDescent="0.2">
      <c r="A81" s="65"/>
      <c r="B81" s="61"/>
      <c r="C81" s="61"/>
      <c r="D81" s="61"/>
      <c r="E81" s="61"/>
      <c r="F81" s="61"/>
      <c r="G81" s="61"/>
      <c r="H81" s="61"/>
      <c r="I81" s="61"/>
      <c r="J81" s="61"/>
      <c r="K81" s="99"/>
      <c r="L81" s="51">
        <f t="shared" si="4"/>
        <v>0</v>
      </c>
      <c r="M81" s="51">
        <f t="shared" si="1"/>
        <v>0</v>
      </c>
      <c r="N81" s="51">
        <f t="shared" si="2"/>
        <v>0</v>
      </c>
      <c r="O81" s="51">
        <f t="shared" si="3"/>
        <v>0</v>
      </c>
    </row>
    <row r="82" spans="1:15" x14ac:dyDescent="0.2">
      <c r="A82" s="65"/>
      <c r="B82" s="61"/>
      <c r="C82" s="61"/>
      <c r="D82" s="61"/>
      <c r="E82" s="61"/>
      <c r="F82" s="61"/>
      <c r="G82" s="61"/>
      <c r="H82" s="61"/>
      <c r="I82" s="61"/>
      <c r="J82" s="61"/>
      <c r="K82" s="99"/>
      <c r="L82" s="51">
        <f t="shared" si="4"/>
        <v>0</v>
      </c>
      <c r="M82" s="51">
        <f t="shared" si="1"/>
        <v>0</v>
      </c>
      <c r="N82" s="51">
        <f t="shared" si="2"/>
        <v>0</v>
      </c>
      <c r="O82" s="51">
        <f t="shared" si="3"/>
        <v>0</v>
      </c>
    </row>
    <row r="83" spans="1:15" x14ac:dyDescent="0.2">
      <c r="A83" s="65"/>
      <c r="B83" s="61"/>
      <c r="C83" s="61"/>
      <c r="D83" s="61"/>
      <c r="E83" s="61"/>
      <c r="F83" s="61"/>
      <c r="G83" s="61"/>
      <c r="H83" s="61"/>
      <c r="I83" s="61"/>
      <c r="J83" s="61"/>
      <c r="K83" s="99"/>
      <c r="L83" s="51">
        <f t="shared" si="4"/>
        <v>0</v>
      </c>
      <c r="M83" s="51">
        <f t="shared" si="1"/>
        <v>0</v>
      </c>
      <c r="N83" s="51">
        <f t="shared" si="2"/>
        <v>0</v>
      </c>
      <c r="O83" s="51">
        <f t="shared" si="3"/>
        <v>0</v>
      </c>
    </row>
    <row r="84" spans="1:15" x14ac:dyDescent="0.2">
      <c r="A84" s="65"/>
      <c r="B84" s="61"/>
      <c r="C84" s="61"/>
      <c r="D84" s="61"/>
      <c r="E84" s="61"/>
      <c r="F84" s="61"/>
      <c r="G84" s="61"/>
      <c r="H84" s="61"/>
      <c r="I84" s="61"/>
      <c r="J84" s="61"/>
      <c r="K84" s="99"/>
      <c r="L84" s="51">
        <f t="shared" si="4"/>
        <v>0</v>
      </c>
      <c r="M84" s="51">
        <f t="shared" si="1"/>
        <v>0</v>
      </c>
      <c r="N84" s="51">
        <f t="shared" si="2"/>
        <v>0</v>
      </c>
      <c r="O84" s="51">
        <f t="shared" si="3"/>
        <v>0</v>
      </c>
    </row>
    <row r="85" spans="1:15" x14ac:dyDescent="0.2">
      <c r="A85" s="65"/>
      <c r="B85" s="61"/>
      <c r="C85" s="61"/>
      <c r="D85" s="61"/>
      <c r="E85" s="61"/>
      <c r="F85" s="61"/>
      <c r="G85" s="61"/>
      <c r="H85" s="61"/>
      <c r="I85" s="61"/>
      <c r="J85" s="61"/>
      <c r="K85" s="99"/>
      <c r="L85" s="51">
        <f t="shared" si="4"/>
        <v>0</v>
      </c>
      <c r="M85" s="51">
        <f t="shared" si="1"/>
        <v>0</v>
      </c>
      <c r="N85" s="51">
        <f t="shared" si="2"/>
        <v>0</v>
      </c>
      <c r="O85" s="51">
        <f t="shared" si="3"/>
        <v>0</v>
      </c>
    </row>
    <row r="86" spans="1:15" x14ac:dyDescent="0.2">
      <c r="A86" s="65"/>
      <c r="B86" s="61"/>
      <c r="C86" s="61"/>
      <c r="D86" s="61"/>
      <c r="E86" s="61"/>
      <c r="F86" s="61"/>
      <c r="G86" s="61"/>
      <c r="H86" s="61"/>
      <c r="I86" s="61"/>
      <c r="J86" s="61"/>
      <c r="K86" s="99"/>
      <c r="L86" s="51">
        <f t="shared" si="4"/>
        <v>0</v>
      </c>
      <c r="M86" s="51">
        <f t="shared" si="1"/>
        <v>0</v>
      </c>
      <c r="N86" s="51">
        <f t="shared" si="2"/>
        <v>0</v>
      </c>
      <c r="O86" s="51">
        <f t="shared" si="3"/>
        <v>0</v>
      </c>
    </row>
    <row r="87" spans="1:15" x14ac:dyDescent="0.2">
      <c r="A87" s="65"/>
      <c r="B87" s="61"/>
      <c r="C87" s="61"/>
      <c r="D87" s="61"/>
      <c r="E87" s="61"/>
      <c r="F87" s="61"/>
      <c r="G87" s="61"/>
      <c r="H87" s="61"/>
      <c r="I87" s="61"/>
      <c r="J87" s="61"/>
      <c r="K87" s="99"/>
      <c r="L87" s="51">
        <f t="shared" si="4"/>
        <v>0</v>
      </c>
      <c r="M87" s="51">
        <f t="shared" si="1"/>
        <v>0</v>
      </c>
      <c r="N87" s="51">
        <f t="shared" si="2"/>
        <v>0</v>
      </c>
      <c r="O87" s="51">
        <f t="shared" si="3"/>
        <v>0</v>
      </c>
    </row>
    <row r="88" spans="1:15" x14ac:dyDescent="0.2">
      <c r="A88" s="65"/>
      <c r="B88" s="61"/>
      <c r="C88" s="61"/>
      <c r="D88" s="61"/>
      <c r="E88" s="61"/>
      <c r="F88" s="61"/>
      <c r="G88" s="61"/>
      <c r="H88" s="61"/>
      <c r="I88" s="61"/>
      <c r="J88" s="61"/>
      <c r="K88" s="99"/>
      <c r="L88" s="51">
        <f t="shared" si="4"/>
        <v>0</v>
      </c>
      <c r="M88" s="51">
        <f t="shared" si="1"/>
        <v>0</v>
      </c>
      <c r="N88" s="51">
        <f t="shared" si="2"/>
        <v>0</v>
      </c>
      <c r="O88" s="51">
        <f t="shared" si="3"/>
        <v>0</v>
      </c>
    </row>
    <row r="89" spans="1:15" x14ac:dyDescent="0.2">
      <c r="A89" s="65"/>
      <c r="B89" s="61"/>
      <c r="C89" s="61"/>
      <c r="D89" s="61"/>
      <c r="E89" s="61"/>
      <c r="F89" s="61"/>
      <c r="G89" s="61"/>
      <c r="H89" s="61"/>
      <c r="I89" s="61"/>
      <c r="J89" s="61"/>
      <c r="K89" s="99"/>
      <c r="L89" s="51">
        <f t="shared" si="4"/>
        <v>0</v>
      </c>
      <c r="M89" s="51">
        <f t="shared" si="1"/>
        <v>0</v>
      </c>
      <c r="N89" s="51">
        <f t="shared" si="2"/>
        <v>0</v>
      </c>
      <c r="O89" s="51">
        <f t="shared" si="3"/>
        <v>0</v>
      </c>
    </row>
    <row r="90" spans="1:15" x14ac:dyDescent="0.2">
      <c r="A90" s="65"/>
      <c r="B90" s="61"/>
      <c r="C90" s="61"/>
      <c r="D90" s="61"/>
      <c r="E90" s="61"/>
      <c r="F90" s="61"/>
      <c r="G90" s="61"/>
      <c r="H90" s="61"/>
      <c r="I90" s="61"/>
      <c r="J90" s="61"/>
      <c r="K90" s="99"/>
      <c r="L90" s="51">
        <f t="shared" si="4"/>
        <v>0</v>
      </c>
      <c r="M90" s="51">
        <f t="shared" si="1"/>
        <v>0</v>
      </c>
      <c r="N90" s="51">
        <f t="shared" si="2"/>
        <v>0</v>
      </c>
      <c r="O90" s="51">
        <f t="shared" si="3"/>
        <v>0</v>
      </c>
    </row>
    <row r="91" spans="1:15" x14ac:dyDescent="0.2">
      <c r="A91" s="65"/>
      <c r="B91" s="61"/>
      <c r="C91" s="61"/>
      <c r="D91" s="61"/>
      <c r="E91" s="61"/>
      <c r="F91" s="61"/>
      <c r="G91" s="61"/>
      <c r="H91" s="61"/>
      <c r="I91" s="61"/>
      <c r="J91" s="61"/>
      <c r="K91" s="99"/>
      <c r="L91" s="51">
        <f t="shared" si="4"/>
        <v>0</v>
      </c>
      <c r="M91" s="51">
        <f t="shared" si="1"/>
        <v>0</v>
      </c>
      <c r="N91" s="51">
        <f t="shared" si="2"/>
        <v>0</v>
      </c>
      <c r="O91" s="51">
        <f t="shared" si="3"/>
        <v>0</v>
      </c>
    </row>
    <row r="92" spans="1:15" x14ac:dyDescent="0.2">
      <c r="A92" s="65"/>
      <c r="B92" s="61"/>
      <c r="C92" s="61"/>
      <c r="D92" s="61"/>
      <c r="E92" s="61"/>
      <c r="F92" s="61"/>
      <c r="G92" s="61"/>
      <c r="H92" s="61"/>
      <c r="I92" s="61"/>
      <c r="J92" s="61"/>
      <c r="K92" s="99"/>
      <c r="L92" s="51">
        <f t="shared" si="4"/>
        <v>0</v>
      </c>
      <c r="M92" s="51">
        <f t="shared" si="1"/>
        <v>0</v>
      </c>
      <c r="N92" s="51">
        <f t="shared" si="2"/>
        <v>0</v>
      </c>
      <c r="O92" s="51">
        <f t="shared" si="3"/>
        <v>0</v>
      </c>
    </row>
    <row r="93" spans="1:15" x14ac:dyDescent="0.2">
      <c r="A93" s="65"/>
      <c r="B93" s="61"/>
      <c r="C93" s="61"/>
      <c r="D93" s="61"/>
      <c r="E93" s="61"/>
      <c r="F93" s="61"/>
      <c r="G93" s="61"/>
      <c r="H93" s="61"/>
      <c r="I93" s="61"/>
      <c r="J93" s="61"/>
      <c r="K93" s="99"/>
      <c r="L93" s="51">
        <f t="shared" si="4"/>
        <v>0</v>
      </c>
      <c r="M93" s="51">
        <f t="shared" si="1"/>
        <v>0</v>
      </c>
      <c r="N93" s="51">
        <f t="shared" si="2"/>
        <v>0</v>
      </c>
      <c r="O93" s="51">
        <f t="shared" si="3"/>
        <v>0</v>
      </c>
    </row>
    <row r="94" spans="1:15" x14ac:dyDescent="0.2">
      <c r="A94" s="65"/>
      <c r="B94" s="61"/>
      <c r="C94" s="61"/>
      <c r="D94" s="61"/>
      <c r="E94" s="61"/>
      <c r="F94" s="61"/>
      <c r="G94" s="61"/>
      <c r="H94" s="61"/>
      <c r="I94" s="61"/>
      <c r="J94" s="61"/>
      <c r="K94" s="99"/>
      <c r="L94" s="51">
        <f t="shared" si="4"/>
        <v>0</v>
      </c>
      <c r="M94" s="51">
        <f t="shared" si="1"/>
        <v>0</v>
      </c>
      <c r="N94" s="51">
        <f t="shared" si="2"/>
        <v>0</v>
      </c>
      <c r="O94" s="51">
        <f t="shared" si="3"/>
        <v>0</v>
      </c>
    </row>
    <row r="95" spans="1:15" x14ac:dyDescent="0.2">
      <c r="A95" s="65"/>
      <c r="B95" s="61"/>
      <c r="C95" s="61"/>
      <c r="D95" s="61"/>
      <c r="E95" s="61"/>
      <c r="F95" s="61"/>
      <c r="G95" s="61"/>
      <c r="H95" s="61"/>
      <c r="I95" s="61"/>
      <c r="J95" s="61"/>
      <c r="K95" s="99"/>
      <c r="L95" s="51">
        <f t="shared" si="4"/>
        <v>0</v>
      </c>
      <c r="M95" s="51">
        <f t="shared" si="1"/>
        <v>0</v>
      </c>
      <c r="N95" s="51">
        <f t="shared" si="2"/>
        <v>0</v>
      </c>
      <c r="O95" s="51">
        <f t="shared" si="3"/>
        <v>0</v>
      </c>
    </row>
    <row r="96" spans="1:15" x14ac:dyDescent="0.2">
      <c r="A96" s="65"/>
      <c r="B96" s="61"/>
      <c r="C96" s="61"/>
      <c r="D96" s="61"/>
      <c r="E96" s="61"/>
      <c r="F96" s="61"/>
      <c r="G96" s="61"/>
      <c r="H96" s="61"/>
      <c r="I96" s="61"/>
      <c r="J96" s="61"/>
      <c r="K96" s="99"/>
      <c r="L96" s="51">
        <f t="shared" si="4"/>
        <v>0</v>
      </c>
      <c r="M96" s="51">
        <f t="shared" si="1"/>
        <v>0</v>
      </c>
      <c r="N96" s="51">
        <f t="shared" si="2"/>
        <v>0</v>
      </c>
      <c r="O96" s="51">
        <f t="shared" si="3"/>
        <v>0</v>
      </c>
    </row>
    <row r="97" spans="1:15" x14ac:dyDescent="0.2">
      <c r="A97" s="65"/>
      <c r="B97" s="61"/>
      <c r="C97" s="61"/>
      <c r="D97" s="61"/>
      <c r="E97" s="61"/>
      <c r="F97" s="61"/>
      <c r="G97" s="61"/>
      <c r="H97" s="61"/>
      <c r="I97" s="61"/>
      <c r="J97" s="61"/>
      <c r="K97" s="99"/>
      <c r="L97" s="51">
        <f t="shared" si="4"/>
        <v>0</v>
      </c>
      <c r="M97" s="51">
        <f t="shared" si="1"/>
        <v>0</v>
      </c>
      <c r="N97" s="51">
        <f t="shared" si="2"/>
        <v>0</v>
      </c>
      <c r="O97" s="51">
        <f t="shared" si="3"/>
        <v>0</v>
      </c>
    </row>
    <row r="98" spans="1:15" x14ac:dyDescent="0.2">
      <c r="A98" s="65"/>
      <c r="B98" s="61"/>
      <c r="C98" s="61"/>
      <c r="D98" s="61"/>
      <c r="E98" s="61"/>
      <c r="F98" s="61"/>
      <c r="G98" s="61"/>
      <c r="H98" s="61"/>
      <c r="I98" s="61"/>
      <c r="J98" s="61"/>
      <c r="K98" s="99"/>
      <c r="L98" s="51">
        <f t="shared" si="4"/>
        <v>0</v>
      </c>
      <c r="M98" s="51">
        <f t="shared" si="1"/>
        <v>0</v>
      </c>
      <c r="N98" s="51">
        <f t="shared" si="2"/>
        <v>0</v>
      </c>
      <c r="O98" s="51">
        <f t="shared" si="3"/>
        <v>0</v>
      </c>
    </row>
    <row r="99" spans="1:15" x14ac:dyDescent="0.2">
      <c r="A99" s="65"/>
      <c r="B99" s="61"/>
      <c r="C99" s="61"/>
      <c r="D99" s="61"/>
      <c r="E99" s="61"/>
      <c r="F99" s="61"/>
      <c r="G99" s="61"/>
      <c r="H99" s="61"/>
      <c r="I99" s="61"/>
      <c r="J99" s="61"/>
      <c r="K99" s="99"/>
      <c r="L99" s="51">
        <f t="shared" si="4"/>
        <v>0</v>
      </c>
      <c r="M99" s="51">
        <f t="shared" si="1"/>
        <v>0</v>
      </c>
      <c r="N99" s="51">
        <f t="shared" si="2"/>
        <v>0</v>
      </c>
      <c r="O99" s="51">
        <f t="shared" si="3"/>
        <v>0</v>
      </c>
    </row>
    <row r="100" spans="1:15" x14ac:dyDescent="0.2">
      <c r="A100" s="65"/>
      <c r="B100" s="61"/>
      <c r="C100" s="61"/>
      <c r="D100" s="61"/>
      <c r="E100" s="61"/>
      <c r="F100" s="61"/>
      <c r="G100" s="61"/>
      <c r="H100" s="61"/>
      <c r="I100" s="61"/>
      <c r="J100" s="61"/>
      <c r="K100" s="99"/>
      <c r="L100" s="51">
        <f t="shared" si="4"/>
        <v>0</v>
      </c>
      <c r="M100" s="51">
        <f t="shared" si="1"/>
        <v>0</v>
      </c>
      <c r="N100" s="51">
        <f t="shared" si="2"/>
        <v>0</v>
      </c>
      <c r="O100" s="51">
        <f t="shared" si="3"/>
        <v>0</v>
      </c>
    </row>
    <row r="101" spans="1:15" x14ac:dyDescent="0.2">
      <c r="A101" s="65"/>
      <c r="B101" s="61"/>
      <c r="C101" s="61"/>
      <c r="D101" s="61"/>
      <c r="E101" s="61"/>
      <c r="F101" s="61"/>
      <c r="G101" s="61"/>
      <c r="H101" s="61"/>
      <c r="I101" s="61"/>
      <c r="J101" s="61"/>
      <c r="K101" s="99"/>
      <c r="L101" s="51">
        <f t="shared" si="4"/>
        <v>0</v>
      </c>
      <c r="M101" s="51">
        <f t="shared" si="1"/>
        <v>0</v>
      </c>
      <c r="N101" s="51">
        <f t="shared" si="2"/>
        <v>0</v>
      </c>
      <c r="O101" s="51">
        <f t="shared" si="3"/>
        <v>0</v>
      </c>
    </row>
    <row r="102" spans="1:15" x14ac:dyDescent="0.2">
      <c r="A102" s="65"/>
      <c r="B102" s="61"/>
      <c r="C102" s="61"/>
      <c r="D102" s="61"/>
      <c r="E102" s="61"/>
      <c r="F102" s="61"/>
      <c r="G102" s="61"/>
      <c r="H102" s="61"/>
      <c r="I102" s="61"/>
      <c r="J102" s="61"/>
      <c r="K102" s="99"/>
      <c r="L102" s="51">
        <f t="shared" si="4"/>
        <v>0</v>
      </c>
      <c r="M102" s="51">
        <f t="shared" si="1"/>
        <v>0</v>
      </c>
      <c r="N102" s="51">
        <f t="shared" si="2"/>
        <v>0</v>
      </c>
      <c r="O102" s="51">
        <f t="shared" si="3"/>
        <v>0</v>
      </c>
    </row>
    <row r="103" spans="1:15" x14ac:dyDescent="0.2">
      <c r="A103" s="65"/>
      <c r="B103" s="61"/>
      <c r="C103" s="61"/>
      <c r="D103" s="61"/>
      <c r="E103" s="61"/>
      <c r="F103" s="61"/>
      <c r="G103" s="61"/>
      <c r="H103" s="61"/>
      <c r="I103" s="61"/>
      <c r="J103" s="61"/>
      <c r="K103" s="99"/>
      <c r="L103" s="51">
        <f t="shared" si="4"/>
        <v>0</v>
      </c>
      <c r="M103" s="51">
        <f t="shared" si="1"/>
        <v>0</v>
      </c>
      <c r="N103" s="51">
        <f t="shared" si="2"/>
        <v>0</v>
      </c>
      <c r="O103" s="51">
        <f t="shared" si="3"/>
        <v>0</v>
      </c>
    </row>
    <row r="104" spans="1:15" x14ac:dyDescent="0.2">
      <c r="A104" s="65"/>
      <c r="B104" s="61"/>
      <c r="C104" s="61"/>
      <c r="D104" s="61"/>
      <c r="E104" s="61"/>
      <c r="F104" s="61"/>
      <c r="G104" s="61"/>
      <c r="H104" s="61"/>
      <c r="I104" s="61"/>
      <c r="J104" s="61"/>
      <c r="K104" s="99"/>
      <c r="L104" s="51">
        <f t="shared" si="4"/>
        <v>0</v>
      </c>
      <c r="M104" s="51">
        <f t="shared" si="1"/>
        <v>0</v>
      </c>
      <c r="N104" s="51">
        <f t="shared" si="2"/>
        <v>0</v>
      </c>
      <c r="O104" s="51">
        <f t="shared" si="3"/>
        <v>0</v>
      </c>
    </row>
    <row r="105" spans="1:15" x14ac:dyDescent="0.2">
      <c r="A105" s="65"/>
      <c r="B105" s="61"/>
      <c r="C105" s="61"/>
      <c r="D105" s="61"/>
      <c r="E105" s="61"/>
      <c r="F105" s="61"/>
      <c r="G105" s="61"/>
      <c r="H105" s="61"/>
      <c r="I105" s="61"/>
      <c r="J105" s="61"/>
      <c r="K105" s="99"/>
      <c r="L105" s="51">
        <f t="shared" si="4"/>
        <v>0</v>
      </c>
      <c r="M105" s="51">
        <f t="shared" si="1"/>
        <v>0</v>
      </c>
      <c r="N105" s="51">
        <f t="shared" si="2"/>
        <v>0</v>
      </c>
      <c r="O105" s="51">
        <f t="shared" si="3"/>
        <v>0</v>
      </c>
    </row>
    <row r="106" spans="1:15" x14ac:dyDescent="0.2">
      <c r="A106" s="65"/>
      <c r="B106" s="61"/>
      <c r="C106" s="61"/>
      <c r="D106" s="61"/>
      <c r="E106" s="61"/>
      <c r="F106" s="61"/>
      <c r="G106" s="61"/>
      <c r="H106" s="61"/>
      <c r="I106" s="61"/>
      <c r="J106" s="61"/>
      <c r="K106" s="99"/>
      <c r="L106" s="51">
        <f t="shared" si="4"/>
        <v>0</v>
      </c>
      <c r="M106" s="51">
        <f t="shared" si="1"/>
        <v>0</v>
      </c>
      <c r="N106" s="51">
        <f t="shared" si="2"/>
        <v>0</v>
      </c>
      <c r="O106" s="51">
        <f t="shared" si="3"/>
        <v>0</v>
      </c>
    </row>
    <row r="107" spans="1:15" x14ac:dyDescent="0.2">
      <c r="A107" s="65"/>
      <c r="B107" s="61"/>
      <c r="C107" s="61"/>
      <c r="D107" s="61"/>
      <c r="E107" s="61"/>
      <c r="F107" s="61"/>
      <c r="G107" s="61"/>
      <c r="H107" s="61"/>
      <c r="I107" s="61"/>
      <c r="J107" s="61"/>
      <c r="K107" s="99"/>
      <c r="L107" s="51">
        <f t="shared" si="4"/>
        <v>0</v>
      </c>
      <c r="M107" s="51">
        <f t="shared" si="1"/>
        <v>0</v>
      </c>
      <c r="N107" s="51">
        <f t="shared" si="2"/>
        <v>0</v>
      </c>
      <c r="O107" s="51">
        <f t="shared" si="3"/>
        <v>0</v>
      </c>
    </row>
    <row r="108" spans="1:15" x14ac:dyDescent="0.2">
      <c r="A108" s="65"/>
      <c r="B108" s="61"/>
      <c r="C108" s="61"/>
      <c r="D108" s="61"/>
      <c r="E108" s="61"/>
      <c r="F108" s="61"/>
      <c r="G108" s="61"/>
      <c r="H108" s="61"/>
      <c r="I108" s="61"/>
      <c r="J108" s="61"/>
      <c r="K108" s="99"/>
      <c r="L108" s="51">
        <f t="shared" si="4"/>
        <v>0</v>
      </c>
      <c r="M108" s="51">
        <f t="shared" si="1"/>
        <v>0</v>
      </c>
      <c r="N108" s="51">
        <f t="shared" si="2"/>
        <v>0</v>
      </c>
      <c r="O108" s="51">
        <f t="shared" si="3"/>
        <v>0</v>
      </c>
    </row>
    <row r="109" spans="1:15" x14ac:dyDescent="0.2">
      <c r="A109" s="65"/>
      <c r="B109" s="61"/>
      <c r="C109" s="61"/>
      <c r="D109" s="61"/>
      <c r="E109" s="61"/>
      <c r="F109" s="61"/>
      <c r="G109" s="61"/>
      <c r="H109" s="61"/>
      <c r="I109" s="61"/>
      <c r="J109" s="61"/>
      <c r="K109" s="99"/>
      <c r="L109" s="51">
        <f t="shared" si="4"/>
        <v>0</v>
      </c>
      <c r="M109" s="51">
        <f t="shared" si="1"/>
        <v>0</v>
      </c>
      <c r="N109" s="51">
        <f t="shared" si="2"/>
        <v>0</v>
      </c>
      <c r="O109" s="51">
        <f t="shared" si="3"/>
        <v>0</v>
      </c>
    </row>
    <row r="110" spans="1:15" x14ac:dyDescent="0.2">
      <c r="A110" s="65"/>
      <c r="B110" s="61"/>
      <c r="C110" s="61"/>
      <c r="D110" s="61"/>
      <c r="E110" s="61"/>
      <c r="F110" s="61"/>
      <c r="G110" s="61"/>
      <c r="H110" s="61"/>
      <c r="I110" s="61"/>
      <c r="J110" s="61"/>
      <c r="K110" s="99"/>
      <c r="L110" s="51">
        <f t="shared" si="4"/>
        <v>0</v>
      </c>
      <c r="M110" s="51">
        <f t="shared" si="1"/>
        <v>0</v>
      </c>
      <c r="N110" s="51">
        <f t="shared" si="2"/>
        <v>0</v>
      </c>
      <c r="O110" s="51">
        <f t="shared" si="3"/>
        <v>0</v>
      </c>
    </row>
    <row r="111" spans="1:15" x14ac:dyDescent="0.2">
      <c r="A111" s="65"/>
      <c r="B111" s="61"/>
      <c r="C111" s="61"/>
      <c r="D111" s="61"/>
      <c r="E111" s="61"/>
      <c r="F111" s="61"/>
      <c r="G111" s="61"/>
      <c r="H111" s="61"/>
      <c r="I111" s="61"/>
      <c r="J111" s="61"/>
      <c r="K111" s="99"/>
      <c r="L111" s="51">
        <f t="shared" si="4"/>
        <v>0</v>
      </c>
      <c r="M111" s="51">
        <f t="shared" si="1"/>
        <v>0</v>
      </c>
      <c r="N111" s="51">
        <f t="shared" si="2"/>
        <v>0</v>
      </c>
      <c r="O111" s="51">
        <f t="shared" si="3"/>
        <v>0</v>
      </c>
    </row>
    <row r="112" spans="1:15" x14ac:dyDescent="0.2">
      <c r="A112" s="65"/>
      <c r="B112" s="61"/>
      <c r="C112" s="61"/>
      <c r="D112" s="61"/>
      <c r="E112" s="61"/>
      <c r="F112" s="61"/>
      <c r="G112" s="61"/>
      <c r="H112" s="61"/>
      <c r="I112" s="61"/>
      <c r="J112" s="61"/>
      <c r="K112" s="99"/>
      <c r="L112" s="51">
        <f t="shared" si="4"/>
        <v>0</v>
      </c>
      <c r="M112" s="51">
        <f t="shared" si="1"/>
        <v>0</v>
      </c>
      <c r="N112" s="51">
        <f t="shared" si="2"/>
        <v>0</v>
      </c>
      <c r="O112" s="51">
        <f t="shared" si="3"/>
        <v>0</v>
      </c>
    </row>
    <row r="113" spans="1:15" x14ac:dyDescent="0.2">
      <c r="A113" s="65"/>
      <c r="B113" s="61"/>
      <c r="C113" s="61"/>
      <c r="D113" s="61"/>
      <c r="E113" s="61"/>
      <c r="F113" s="61"/>
      <c r="G113" s="61"/>
      <c r="H113" s="61"/>
      <c r="I113" s="61"/>
      <c r="J113" s="61"/>
      <c r="K113" s="99"/>
      <c r="L113" s="51">
        <f t="shared" si="4"/>
        <v>0</v>
      </c>
      <c r="M113" s="51">
        <f t="shared" si="1"/>
        <v>0</v>
      </c>
      <c r="N113" s="51">
        <f t="shared" si="2"/>
        <v>0</v>
      </c>
      <c r="O113" s="51">
        <f t="shared" si="3"/>
        <v>0</v>
      </c>
    </row>
    <row r="114" spans="1:15" x14ac:dyDescent="0.2">
      <c r="A114" s="65"/>
      <c r="B114" s="61"/>
      <c r="C114" s="61"/>
      <c r="D114" s="61"/>
      <c r="E114" s="61"/>
      <c r="F114" s="61"/>
      <c r="G114" s="61"/>
      <c r="H114" s="61"/>
      <c r="I114" s="61"/>
      <c r="J114" s="61"/>
      <c r="K114" s="99"/>
      <c r="L114" s="51">
        <f t="shared" si="4"/>
        <v>0</v>
      </c>
      <c r="M114" s="51">
        <f t="shared" si="1"/>
        <v>0</v>
      </c>
      <c r="N114" s="51">
        <f t="shared" si="2"/>
        <v>0</v>
      </c>
      <c r="O114" s="51">
        <f t="shared" si="3"/>
        <v>0</v>
      </c>
    </row>
    <row r="115" spans="1:15" x14ac:dyDescent="0.2">
      <c r="A115" s="65"/>
      <c r="B115" s="61"/>
      <c r="C115" s="61"/>
      <c r="D115" s="61"/>
      <c r="E115" s="61"/>
      <c r="F115" s="61"/>
      <c r="G115" s="61"/>
      <c r="H115" s="61"/>
      <c r="I115" s="61"/>
      <c r="J115" s="61"/>
      <c r="K115" s="99"/>
      <c r="L115" s="51">
        <f t="shared" si="4"/>
        <v>0</v>
      </c>
      <c r="M115" s="51">
        <f t="shared" si="1"/>
        <v>0</v>
      </c>
      <c r="N115" s="51">
        <f t="shared" si="2"/>
        <v>0</v>
      </c>
      <c r="O115" s="51">
        <f t="shared" si="3"/>
        <v>0</v>
      </c>
    </row>
    <row r="116" spans="1:15" x14ac:dyDescent="0.2">
      <c r="A116" s="65"/>
      <c r="B116" s="61"/>
      <c r="C116" s="61"/>
      <c r="D116" s="61"/>
      <c r="E116" s="61"/>
      <c r="F116" s="61"/>
      <c r="G116" s="61"/>
      <c r="H116" s="61"/>
      <c r="I116" s="61"/>
      <c r="J116" s="61"/>
      <c r="K116" s="99"/>
      <c r="L116" s="51">
        <f t="shared" si="4"/>
        <v>0</v>
      </c>
      <c r="M116" s="51">
        <f t="shared" si="1"/>
        <v>0</v>
      </c>
      <c r="N116" s="51">
        <f t="shared" si="2"/>
        <v>0</v>
      </c>
      <c r="O116" s="51">
        <f t="shared" si="3"/>
        <v>0</v>
      </c>
    </row>
    <row r="117" spans="1:15" x14ac:dyDescent="0.2">
      <c r="A117" s="65"/>
      <c r="B117" s="61"/>
      <c r="C117" s="61"/>
      <c r="D117" s="61"/>
      <c r="E117" s="61"/>
      <c r="F117" s="61"/>
      <c r="G117" s="61"/>
      <c r="H117" s="61"/>
      <c r="I117" s="61"/>
      <c r="J117" s="61"/>
      <c r="K117" s="99"/>
      <c r="L117" s="51">
        <f t="shared" si="4"/>
        <v>0</v>
      </c>
      <c r="M117" s="51">
        <f t="shared" si="1"/>
        <v>0</v>
      </c>
      <c r="N117" s="51">
        <f t="shared" si="2"/>
        <v>0</v>
      </c>
      <c r="O117" s="51">
        <f t="shared" si="3"/>
        <v>0</v>
      </c>
    </row>
    <row r="118" spans="1:15" x14ac:dyDescent="0.2">
      <c r="A118" s="65"/>
      <c r="B118" s="61"/>
      <c r="C118" s="61"/>
      <c r="D118" s="61"/>
      <c r="E118" s="61"/>
      <c r="F118" s="61"/>
      <c r="G118" s="61"/>
      <c r="H118" s="61"/>
      <c r="I118" s="61"/>
      <c r="J118" s="61"/>
      <c r="K118" s="99"/>
      <c r="L118" s="51">
        <f t="shared" si="4"/>
        <v>0</v>
      </c>
      <c r="M118" s="51">
        <f t="shared" si="1"/>
        <v>0</v>
      </c>
      <c r="N118" s="51">
        <f t="shared" si="2"/>
        <v>0</v>
      </c>
      <c r="O118" s="51">
        <f t="shared" si="3"/>
        <v>0</v>
      </c>
    </row>
    <row r="119" spans="1:15" x14ac:dyDescent="0.2">
      <c r="A119" s="65"/>
      <c r="B119" s="61"/>
      <c r="C119" s="61"/>
      <c r="D119" s="61"/>
      <c r="E119" s="61"/>
      <c r="F119" s="61"/>
      <c r="G119" s="61"/>
      <c r="H119" s="61"/>
      <c r="I119" s="61"/>
      <c r="J119" s="61"/>
      <c r="K119" s="99"/>
      <c r="L119" s="51">
        <f t="shared" si="4"/>
        <v>0</v>
      </c>
      <c r="M119" s="51">
        <f t="shared" si="1"/>
        <v>0</v>
      </c>
      <c r="N119" s="51">
        <f t="shared" si="2"/>
        <v>0</v>
      </c>
      <c r="O119" s="51">
        <f t="shared" si="3"/>
        <v>0</v>
      </c>
    </row>
    <row r="120" spans="1:15" x14ac:dyDescent="0.2">
      <c r="A120" s="65"/>
      <c r="B120" s="61"/>
      <c r="C120" s="61"/>
      <c r="D120" s="61"/>
      <c r="E120" s="61"/>
      <c r="F120" s="61"/>
      <c r="G120" s="61"/>
      <c r="H120" s="61"/>
      <c r="I120" s="61"/>
      <c r="J120" s="61"/>
      <c r="K120" s="99"/>
      <c r="L120" s="51">
        <f t="shared" si="4"/>
        <v>0</v>
      </c>
      <c r="M120" s="51">
        <f t="shared" si="1"/>
        <v>0</v>
      </c>
      <c r="N120" s="51">
        <f t="shared" si="2"/>
        <v>0</v>
      </c>
      <c r="O120" s="51">
        <f t="shared" si="3"/>
        <v>0</v>
      </c>
    </row>
    <row r="121" spans="1:15" x14ac:dyDescent="0.2">
      <c r="A121" s="65"/>
      <c r="B121" s="61"/>
      <c r="C121" s="61"/>
      <c r="D121" s="61"/>
      <c r="E121" s="61"/>
      <c r="F121" s="61"/>
      <c r="G121" s="61"/>
      <c r="H121" s="61"/>
      <c r="I121" s="61"/>
      <c r="J121" s="61"/>
      <c r="K121" s="99"/>
      <c r="L121" s="51">
        <f t="shared" si="4"/>
        <v>0</v>
      </c>
      <c r="M121" s="51">
        <f t="shared" si="1"/>
        <v>0</v>
      </c>
      <c r="N121" s="51">
        <f t="shared" si="2"/>
        <v>0</v>
      </c>
      <c r="O121" s="51">
        <f t="shared" si="3"/>
        <v>0</v>
      </c>
    </row>
    <row r="122" spans="1:15" x14ac:dyDescent="0.2">
      <c r="A122" s="65"/>
      <c r="B122" s="61"/>
      <c r="C122" s="61"/>
      <c r="D122" s="61"/>
      <c r="E122" s="61"/>
      <c r="F122" s="61"/>
      <c r="G122" s="61"/>
      <c r="H122" s="61"/>
      <c r="I122" s="61"/>
      <c r="J122" s="61"/>
      <c r="K122" s="99"/>
      <c r="L122" s="51">
        <f t="shared" si="4"/>
        <v>0</v>
      </c>
      <c r="M122" s="51">
        <f t="shared" si="1"/>
        <v>0</v>
      </c>
      <c r="N122" s="51">
        <f t="shared" si="2"/>
        <v>0</v>
      </c>
      <c r="O122" s="51">
        <f t="shared" si="3"/>
        <v>0</v>
      </c>
    </row>
    <row r="123" spans="1:15" x14ac:dyDescent="0.2">
      <c r="A123" s="65"/>
      <c r="B123" s="61"/>
      <c r="C123" s="61"/>
      <c r="D123" s="61"/>
      <c r="E123" s="61"/>
      <c r="F123" s="61"/>
      <c r="G123" s="61"/>
      <c r="H123" s="61"/>
      <c r="I123" s="61"/>
      <c r="J123" s="61"/>
      <c r="K123" s="99"/>
      <c r="L123" s="51">
        <f t="shared" si="4"/>
        <v>0</v>
      </c>
      <c r="M123" s="51">
        <f t="shared" si="1"/>
        <v>0</v>
      </c>
      <c r="N123" s="51">
        <f t="shared" si="2"/>
        <v>0</v>
      </c>
      <c r="O123" s="51">
        <f t="shared" si="3"/>
        <v>0</v>
      </c>
    </row>
    <row r="124" spans="1:15" x14ac:dyDescent="0.2">
      <c r="A124" s="65"/>
      <c r="B124" s="61"/>
      <c r="C124" s="61"/>
      <c r="D124" s="61"/>
      <c r="E124" s="61"/>
      <c r="F124" s="61"/>
      <c r="G124" s="61"/>
      <c r="H124" s="61"/>
      <c r="I124" s="61"/>
      <c r="J124" s="61"/>
      <c r="K124" s="99"/>
      <c r="L124" s="51">
        <f t="shared" si="4"/>
        <v>0</v>
      </c>
      <c r="M124" s="51">
        <f t="shared" si="1"/>
        <v>0</v>
      </c>
      <c r="N124" s="51">
        <f t="shared" si="2"/>
        <v>0</v>
      </c>
      <c r="O124" s="51">
        <f t="shared" si="3"/>
        <v>0</v>
      </c>
    </row>
    <row r="125" spans="1:15" x14ac:dyDescent="0.2">
      <c r="A125" s="65"/>
      <c r="B125" s="61"/>
      <c r="C125" s="61"/>
      <c r="D125" s="61"/>
      <c r="E125" s="61"/>
      <c r="F125" s="61"/>
      <c r="G125" s="61"/>
      <c r="H125" s="61"/>
      <c r="I125" s="61"/>
      <c r="J125" s="61"/>
      <c r="K125" s="99"/>
      <c r="L125" s="51">
        <f t="shared" si="4"/>
        <v>0</v>
      </c>
      <c r="M125" s="51">
        <f t="shared" si="1"/>
        <v>0</v>
      </c>
      <c r="N125" s="51">
        <f t="shared" si="2"/>
        <v>0</v>
      </c>
      <c r="O125" s="51">
        <f t="shared" si="3"/>
        <v>0</v>
      </c>
    </row>
    <row r="126" spans="1:15" x14ac:dyDescent="0.2">
      <c r="A126" s="65"/>
      <c r="B126" s="61"/>
      <c r="C126" s="61"/>
      <c r="D126" s="61"/>
      <c r="E126" s="61"/>
      <c r="F126" s="61"/>
      <c r="G126" s="61"/>
      <c r="H126" s="61"/>
      <c r="I126" s="61"/>
      <c r="J126" s="61"/>
      <c r="K126" s="99"/>
      <c r="L126" s="51">
        <f t="shared" si="4"/>
        <v>0</v>
      </c>
      <c r="M126" s="51">
        <f t="shared" si="1"/>
        <v>0</v>
      </c>
      <c r="N126" s="51">
        <f t="shared" si="2"/>
        <v>0</v>
      </c>
      <c r="O126" s="51">
        <f t="shared" si="3"/>
        <v>0</v>
      </c>
    </row>
    <row r="127" spans="1:15" x14ac:dyDescent="0.2">
      <c r="A127" s="65"/>
      <c r="B127" s="61"/>
      <c r="C127" s="61"/>
      <c r="D127" s="61"/>
      <c r="E127" s="61"/>
      <c r="F127" s="61"/>
      <c r="G127" s="61"/>
      <c r="H127" s="61"/>
      <c r="I127" s="61"/>
      <c r="J127" s="61"/>
      <c r="K127" s="99"/>
      <c r="L127" s="51">
        <f t="shared" si="4"/>
        <v>0</v>
      </c>
      <c r="M127" s="51">
        <f t="shared" si="1"/>
        <v>0</v>
      </c>
      <c r="N127" s="51">
        <f t="shared" si="2"/>
        <v>0</v>
      </c>
      <c r="O127" s="51">
        <f t="shared" si="3"/>
        <v>0</v>
      </c>
    </row>
    <row r="128" spans="1:15" x14ac:dyDescent="0.2">
      <c r="A128" s="65"/>
      <c r="B128" s="61"/>
      <c r="C128" s="61"/>
      <c r="D128" s="61"/>
      <c r="E128" s="61"/>
      <c r="F128" s="61"/>
      <c r="G128" s="61"/>
      <c r="H128" s="61"/>
      <c r="I128" s="61"/>
      <c r="J128" s="61"/>
      <c r="K128" s="99"/>
      <c r="L128" s="51">
        <f t="shared" si="4"/>
        <v>0</v>
      </c>
      <c r="M128" s="51">
        <f t="shared" si="1"/>
        <v>0</v>
      </c>
      <c r="N128" s="51">
        <f t="shared" si="2"/>
        <v>0</v>
      </c>
      <c r="O128" s="51">
        <f t="shared" si="3"/>
        <v>0</v>
      </c>
    </row>
    <row r="129" spans="1:15" x14ac:dyDescent="0.2">
      <c r="A129" s="65"/>
      <c r="B129" s="61"/>
      <c r="C129" s="61"/>
      <c r="D129" s="61"/>
      <c r="E129" s="61"/>
      <c r="F129" s="61"/>
      <c r="G129" s="61"/>
      <c r="H129" s="61"/>
      <c r="I129" s="61"/>
      <c r="J129" s="61"/>
      <c r="K129" s="99"/>
      <c r="L129" s="51">
        <f t="shared" si="4"/>
        <v>0</v>
      </c>
      <c r="M129" s="51">
        <f t="shared" si="1"/>
        <v>0</v>
      </c>
      <c r="N129" s="51">
        <f t="shared" si="2"/>
        <v>0</v>
      </c>
      <c r="O129" s="51">
        <f t="shared" si="3"/>
        <v>0</v>
      </c>
    </row>
    <row r="130" spans="1:15" x14ac:dyDescent="0.2">
      <c r="A130" s="65"/>
      <c r="B130" s="61"/>
      <c r="C130" s="61"/>
      <c r="D130" s="61"/>
      <c r="E130" s="61"/>
      <c r="F130" s="61"/>
      <c r="G130" s="61"/>
      <c r="H130" s="61"/>
      <c r="I130" s="61"/>
      <c r="J130" s="61"/>
      <c r="K130" s="99"/>
      <c r="L130" s="51">
        <f t="shared" si="4"/>
        <v>0</v>
      </c>
      <c r="M130" s="51">
        <f t="shared" si="1"/>
        <v>0</v>
      </c>
      <c r="N130" s="51">
        <f t="shared" si="2"/>
        <v>0</v>
      </c>
      <c r="O130" s="51">
        <f t="shared" si="3"/>
        <v>0</v>
      </c>
    </row>
    <row r="131" spans="1:15" x14ac:dyDescent="0.2">
      <c r="A131" s="65"/>
      <c r="B131" s="61"/>
      <c r="C131" s="61"/>
      <c r="D131" s="61"/>
      <c r="E131" s="61"/>
      <c r="F131" s="61"/>
      <c r="G131" s="61"/>
      <c r="H131" s="61"/>
      <c r="I131" s="61"/>
      <c r="J131" s="61"/>
      <c r="K131" s="99"/>
      <c r="L131" s="51">
        <f t="shared" si="4"/>
        <v>0</v>
      </c>
      <c r="M131" s="51">
        <f t="shared" si="1"/>
        <v>0</v>
      </c>
      <c r="N131" s="51">
        <f t="shared" si="2"/>
        <v>0</v>
      </c>
      <c r="O131" s="51">
        <f t="shared" si="3"/>
        <v>0</v>
      </c>
    </row>
    <row r="132" spans="1:15" x14ac:dyDescent="0.2">
      <c r="A132" s="65"/>
      <c r="B132" s="61"/>
      <c r="C132" s="61"/>
      <c r="D132" s="61"/>
      <c r="E132" s="61"/>
      <c r="F132" s="61"/>
      <c r="G132" s="61"/>
      <c r="H132" s="61"/>
      <c r="I132" s="61"/>
      <c r="J132" s="61"/>
      <c r="K132" s="99"/>
      <c r="L132" s="51">
        <f t="shared" si="4"/>
        <v>0</v>
      </c>
      <c r="M132" s="51">
        <f t="shared" si="1"/>
        <v>0</v>
      </c>
      <c r="N132" s="51">
        <f t="shared" si="2"/>
        <v>0</v>
      </c>
      <c r="O132" s="51">
        <f t="shared" si="3"/>
        <v>0</v>
      </c>
    </row>
    <row r="133" spans="1:15" x14ac:dyDescent="0.2">
      <c r="A133" s="65"/>
      <c r="B133" s="61"/>
      <c r="C133" s="61"/>
      <c r="D133" s="61"/>
      <c r="E133" s="61"/>
      <c r="F133" s="61"/>
      <c r="G133" s="61"/>
      <c r="H133" s="61"/>
      <c r="I133" s="61"/>
      <c r="J133" s="61"/>
      <c r="K133" s="99"/>
      <c r="L133" s="51">
        <f t="shared" si="4"/>
        <v>0</v>
      </c>
      <c r="M133" s="51">
        <f t="shared" si="1"/>
        <v>0</v>
      </c>
      <c r="N133" s="51">
        <f t="shared" si="2"/>
        <v>0</v>
      </c>
      <c r="O133" s="51">
        <f t="shared" si="3"/>
        <v>0</v>
      </c>
    </row>
    <row r="134" spans="1:15" x14ac:dyDescent="0.2">
      <c r="A134" s="65"/>
      <c r="B134" s="61"/>
      <c r="C134" s="61"/>
      <c r="D134" s="61"/>
      <c r="E134" s="61"/>
      <c r="F134" s="61"/>
      <c r="G134" s="61"/>
      <c r="H134" s="61"/>
      <c r="I134" s="61"/>
      <c r="J134" s="61"/>
      <c r="K134" s="99"/>
      <c r="L134" s="51">
        <f t="shared" si="4"/>
        <v>0</v>
      </c>
      <c r="M134" s="51">
        <f t="shared" si="1"/>
        <v>0</v>
      </c>
      <c r="N134" s="51">
        <f t="shared" si="2"/>
        <v>0</v>
      </c>
      <c r="O134" s="51">
        <f t="shared" si="3"/>
        <v>0</v>
      </c>
    </row>
    <row r="135" spans="1:15" x14ac:dyDescent="0.2">
      <c r="A135" s="65"/>
      <c r="B135" s="61"/>
      <c r="C135" s="61"/>
      <c r="D135" s="61"/>
      <c r="E135" s="61"/>
      <c r="F135" s="61"/>
      <c r="G135" s="61"/>
      <c r="H135" s="61"/>
      <c r="I135" s="61"/>
      <c r="J135" s="61"/>
      <c r="K135" s="99"/>
      <c r="L135" s="51">
        <f t="shared" si="4"/>
        <v>0</v>
      </c>
      <c r="M135" s="51">
        <f t="shared" si="1"/>
        <v>0</v>
      </c>
      <c r="N135" s="51">
        <f t="shared" si="2"/>
        <v>0</v>
      </c>
      <c r="O135" s="51">
        <f t="shared" si="3"/>
        <v>0</v>
      </c>
    </row>
    <row r="136" spans="1:15" x14ac:dyDescent="0.2">
      <c r="A136" s="65"/>
      <c r="B136" s="61"/>
      <c r="C136" s="61"/>
      <c r="D136" s="61"/>
      <c r="E136" s="61"/>
      <c r="F136" s="61"/>
      <c r="G136" s="61"/>
      <c r="H136" s="61"/>
      <c r="I136" s="61"/>
      <c r="J136" s="61"/>
      <c r="K136" s="99"/>
      <c r="L136" s="51">
        <f t="shared" si="4"/>
        <v>0</v>
      </c>
      <c r="M136" s="51">
        <f t="shared" si="1"/>
        <v>0</v>
      </c>
      <c r="N136" s="51">
        <f t="shared" si="2"/>
        <v>0</v>
      </c>
      <c r="O136" s="51">
        <f t="shared" si="3"/>
        <v>0</v>
      </c>
    </row>
    <row r="137" spans="1:15" x14ac:dyDescent="0.2">
      <c r="A137" s="65"/>
      <c r="B137" s="61"/>
      <c r="C137" s="61"/>
      <c r="D137" s="61"/>
      <c r="E137" s="61"/>
      <c r="F137" s="61"/>
      <c r="G137" s="61"/>
      <c r="H137" s="61"/>
      <c r="I137" s="61"/>
      <c r="J137" s="61"/>
      <c r="K137" s="99"/>
      <c r="L137" s="51">
        <f t="shared" ref="L137:L170" si="5">G137*K137</f>
        <v>0</v>
      </c>
      <c r="M137" s="51">
        <f t="shared" si="1"/>
        <v>0</v>
      </c>
      <c r="N137" s="51">
        <f t="shared" si="2"/>
        <v>0</v>
      </c>
      <c r="O137" s="51">
        <f t="shared" si="3"/>
        <v>0</v>
      </c>
    </row>
    <row r="138" spans="1:15" x14ac:dyDescent="0.2">
      <c r="A138" s="65"/>
      <c r="B138" s="61"/>
      <c r="C138" s="61"/>
      <c r="D138" s="61"/>
      <c r="E138" s="61"/>
      <c r="F138" s="61"/>
      <c r="G138" s="61"/>
      <c r="H138" s="61"/>
      <c r="I138" s="61"/>
      <c r="J138" s="61"/>
      <c r="K138" s="99"/>
      <c r="L138" s="51">
        <f t="shared" si="5"/>
        <v>0</v>
      </c>
      <c r="M138" s="51">
        <f t="shared" si="1"/>
        <v>0</v>
      </c>
      <c r="N138" s="51">
        <f t="shared" si="2"/>
        <v>0</v>
      </c>
      <c r="O138" s="51">
        <f t="shared" si="3"/>
        <v>0</v>
      </c>
    </row>
    <row r="139" spans="1:15" x14ac:dyDescent="0.2">
      <c r="A139" s="65"/>
      <c r="B139" s="61"/>
      <c r="C139" s="61"/>
      <c r="D139" s="61"/>
      <c r="E139" s="61"/>
      <c r="F139" s="61"/>
      <c r="G139" s="61"/>
      <c r="H139" s="61"/>
      <c r="I139" s="61"/>
      <c r="J139" s="61"/>
      <c r="K139" s="99"/>
      <c r="L139" s="51">
        <f t="shared" si="5"/>
        <v>0</v>
      </c>
      <c r="M139" s="51">
        <f t="shared" si="1"/>
        <v>0</v>
      </c>
      <c r="N139" s="51">
        <f t="shared" si="2"/>
        <v>0</v>
      </c>
      <c r="O139" s="51">
        <f t="shared" si="3"/>
        <v>0</v>
      </c>
    </row>
    <row r="140" spans="1:15" x14ac:dyDescent="0.2">
      <c r="A140" s="65"/>
      <c r="B140" s="61"/>
      <c r="C140" s="61"/>
      <c r="D140" s="61"/>
      <c r="E140" s="61"/>
      <c r="F140" s="61"/>
      <c r="G140" s="61"/>
      <c r="H140" s="61"/>
      <c r="I140" s="61"/>
      <c r="J140" s="61"/>
      <c r="K140" s="99"/>
      <c r="L140" s="51">
        <f t="shared" si="5"/>
        <v>0</v>
      </c>
      <c r="M140" s="51">
        <f t="shared" si="1"/>
        <v>0</v>
      </c>
      <c r="N140" s="51">
        <f t="shared" si="2"/>
        <v>0</v>
      </c>
      <c r="O140" s="51">
        <f t="shared" si="3"/>
        <v>0</v>
      </c>
    </row>
    <row r="141" spans="1:15" x14ac:dyDescent="0.2">
      <c r="A141" s="65"/>
      <c r="B141" s="61"/>
      <c r="C141" s="61"/>
      <c r="D141" s="61"/>
      <c r="E141" s="61"/>
      <c r="F141" s="61"/>
      <c r="G141" s="61"/>
      <c r="H141" s="61"/>
      <c r="I141" s="61"/>
      <c r="J141" s="61"/>
      <c r="K141" s="99"/>
      <c r="L141" s="51">
        <f t="shared" si="5"/>
        <v>0</v>
      </c>
      <c r="M141" s="51">
        <f t="shared" si="1"/>
        <v>0</v>
      </c>
      <c r="N141" s="51">
        <f t="shared" si="2"/>
        <v>0</v>
      </c>
      <c r="O141" s="51">
        <f t="shared" si="3"/>
        <v>0</v>
      </c>
    </row>
    <row r="142" spans="1:15" x14ac:dyDescent="0.2">
      <c r="A142" s="65"/>
      <c r="B142" s="61"/>
      <c r="C142" s="61"/>
      <c r="D142" s="71"/>
      <c r="E142" s="61"/>
      <c r="F142" s="62"/>
      <c r="G142" s="62"/>
      <c r="H142" s="62"/>
      <c r="I142" s="62"/>
      <c r="J142" s="62"/>
      <c r="K142" s="99"/>
      <c r="L142" s="51">
        <f t="shared" si="5"/>
        <v>0</v>
      </c>
      <c r="M142" s="51">
        <f t="shared" si="1"/>
        <v>0</v>
      </c>
      <c r="N142" s="51">
        <f t="shared" si="2"/>
        <v>0</v>
      </c>
      <c r="O142" s="51">
        <f t="shared" si="3"/>
        <v>0</v>
      </c>
    </row>
    <row r="143" spans="1:15" x14ac:dyDescent="0.2">
      <c r="A143" s="65"/>
      <c r="B143" s="61"/>
      <c r="C143" s="61"/>
      <c r="D143" s="71"/>
      <c r="E143" s="61"/>
      <c r="F143" s="62"/>
      <c r="G143" s="62"/>
      <c r="H143" s="62"/>
      <c r="I143" s="62"/>
      <c r="J143" s="62"/>
      <c r="K143" s="52"/>
      <c r="L143" s="51">
        <f t="shared" si="5"/>
        <v>0</v>
      </c>
      <c r="M143" s="51">
        <f t="shared" si="1"/>
        <v>0</v>
      </c>
      <c r="N143" s="51">
        <f t="shared" si="2"/>
        <v>0</v>
      </c>
      <c r="O143" s="51">
        <f t="shared" si="3"/>
        <v>0</v>
      </c>
    </row>
    <row r="144" spans="1:15" x14ac:dyDescent="0.2">
      <c r="A144" s="65"/>
      <c r="B144" s="61"/>
      <c r="C144" s="61"/>
      <c r="D144" s="71"/>
      <c r="E144" s="61"/>
      <c r="F144" s="62"/>
      <c r="G144" s="62"/>
      <c r="H144" s="62"/>
      <c r="I144" s="62"/>
      <c r="J144" s="62"/>
      <c r="K144" s="50"/>
      <c r="L144" s="51">
        <f t="shared" si="5"/>
        <v>0</v>
      </c>
      <c r="M144" s="51">
        <f t="shared" si="1"/>
        <v>0</v>
      </c>
      <c r="N144" s="51">
        <f t="shared" si="2"/>
        <v>0</v>
      </c>
      <c r="O144" s="51">
        <f t="shared" si="3"/>
        <v>0</v>
      </c>
    </row>
    <row r="145" spans="1:15" x14ac:dyDescent="0.2">
      <c r="A145" s="65"/>
      <c r="B145" s="61"/>
      <c r="C145" s="61"/>
      <c r="D145" s="53"/>
      <c r="E145" s="54"/>
      <c r="F145" s="55"/>
      <c r="G145" s="55"/>
      <c r="H145" s="55"/>
      <c r="I145" s="55"/>
      <c r="J145" s="55"/>
      <c r="K145" s="50"/>
      <c r="L145" s="51">
        <f t="shared" si="5"/>
        <v>0</v>
      </c>
      <c r="M145" s="51">
        <f t="shared" si="1"/>
        <v>0</v>
      </c>
      <c r="N145" s="51">
        <f t="shared" si="2"/>
        <v>0</v>
      </c>
      <c r="O145" s="51">
        <f t="shared" si="3"/>
        <v>0</v>
      </c>
    </row>
    <row r="146" spans="1:15" x14ac:dyDescent="0.2">
      <c r="A146" s="65"/>
      <c r="B146" s="62"/>
      <c r="C146" s="62"/>
      <c r="D146" s="72"/>
      <c r="E146" s="62"/>
      <c r="F146" s="62"/>
      <c r="G146" s="62"/>
      <c r="H146" s="55"/>
      <c r="I146" s="55"/>
      <c r="J146" s="55"/>
      <c r="K146" s="50"/>
      <c r="L146" s="51">
        <f t="shared" si="5"/>
        <v>0</v>
      </c>
      <c r="M146" s="51">
        <f t="shared" si="1"/>
        <v>0</v>
      </c>
      <c r="N146" s="51">
        <f t="shared" si="2"/>
        <v>0</v>
      </c>
      <c r="O146" s="51">
        <f t="shared" si="3"/>
        <v>0</v>
      </c>
    </row>
    <row r="147" spans="1:15" x14ac:dyDescent="0.2">
      <c r="A147" s="65"/>
      <c r="B147" s="61"/>
      <c r="C147" s="61"/>
      <c r="D147" s="71"/>
      <c r="E147" s="61"/>
      <c r="F147" s="62"/>
      <c r="G147" s="62"/>
      <c r="H147" s="62"/>
      <c r="I147" s="62"/>
      <c r="J147" s="62"/>
      <c r="K147" s="99"/>
      <c r="L147" s="51">
        <f t="shared" si="5"/>
        <v>0</v>
      </c>
      <c r="M147" s="51">
        <f t="shared" si="1"/>
        <v>0</v>
      </c>
      <c r="N147" s="51">
        <f t="shared" si="2"/>
        <v>0</v>
      </c>
      <c r="O147" s="51">
        <f t="shared" si="3"/>
        <v>0</v>
      </c>
    </row>
    <row r="148" spans="1:15" x14ac:dyDescent="0.2">
      <c r="A148" s="65"/>
      <c r="B148" s="61"/>
      <c r="C148" s="61"/>
      <c r="D148" s="71"/>
      <c r="E148" s="54"/>
      <c r="F148" s="62"/>
      <c r="G148" s="62"/>
      <c r="H148" s="62"/>
      <c r="I148" s="62"/>
      <c r="J148" s="62"/>
      <c r="K148" s="99"/>
      <c r="L148" s="51">
        <f t="shared" si="5"/>
        <v>0</v>
      </c>
      <c r="M148" s="51">
        <f t="shared" si="1"/>
        <v>0</v>
      </c>
      <c r="N148" s="51">
        <f t="shared" si="2"/>
        <v>0</v>
      </c>
      <c r="O148" s="51">
        <f t="shared" si="3"/>
        <v>0</v>
      </c>
    </row>
    <row r="149" spans="1:15" x14ac:dyDescent="0.2">
      <c r="A149" s="65"/>
      <c r="B149" s="61"/>
      <c r="C149" s="61"/>
      <c r="D149" s="71"/>
      <c r="E149" s="54"/>
      <c r="F149" s="62"/>
      <c r="G149" s="62"/>
      <c r="H149" s="62"/>
      <c r="I149" s="62"/>
      <c r="J149" s="62"/>
      <c r="K149" s="99"/>
      <c r="L149" s="51">
        <f t="shared" si="5"/>
        <v>0</v>
      </c>
      <c r="M149" s="51">
        <f t="shared" si="1"/>
        <v>0</v>
      </c>
      <c r="N149" s="51">
        <f t="shared" si="2"/>
        <v>0</v>
      </c>
      <c r="O149" s="51">
        <f t="shared" si="3"/>
        <v>0</v>
      </c>
    </row>
    <row r="150" spans="1:15" x14ac:dyDescent="0.2">
      <c r="A150" s="65"/>
      <c r="B150" s="61"/>
      <c r="C150" s="61"/>
      <c r="D150" s="71"/>
      <c r="E150" s="54"/>
      <c r="F150" s="62"/>
      <c r="G150" s="62"/>
      <c r="H150" s="62"/>
      <c r="I150" s="62"/>
      <c r="J150" s="62"/>
      <c r="K150" s="99"/>
      <c r="L150" s="51">
        <f t="shared" si="5"/>
        <v>0</v>
      </c>
      <c r="M150" s="51">
        <f t="shared" si="1"/>
        <v>0</v>
      </c>
      <c r="N150" s="51">
        <f t="shared" si="2"/>
        <v>0</v>
      </c>
      <c r="O150" s="51">
        <f t="shared" si="3"/>
        <v>0</v>
      </c>
    </row>
    <row r="151" spans="1:15" x14ac:dyDescent="0.2">
      <c r="A151" s="65"/>
      <c r="B151" s="61"/>
      <c r="C151" s="61"/>
      <c r="D151" s="71"/>
      <c r="E151" s="61"/>
      <c r="F151" s="62"/>
      <c r="G151" s="62"/>
      <c r="H151" s="62"/>
      <c r="I151" s="62"/>
      <c r="J151" s="62"/>
      <c r="K151" s="99"/>
      <c r="L151" s="51">
        <f t="shared" si="5"/>
        <v>0</v>
      </c>
      <c r="M151" s="51">
        <f t="shared" si="1"/>
        <v>0</v>
      </c>
      <c r="N151" s="51">
        <f t="shared" si="2"/>
        <v>0</v>
      </c>
      <c r="O151" s="51">
        <f t="shared" si="3"/>
        <v>0</v>
      </c>
    </row>
    <row r="152" spans="1:15" x14ac:dyDescent="0.2">
      <c r="A152" s="65"/>
      <c r="B152" s="61"/>
      <c r="C152" s="61"/>
      <c r="D152" s="71"/>
      <c r="E152" s="54"/>
      <c r="F152" s="62"/>
      <c r="G152" s="62"/>
      <c r="H152" s="62"/>
      <c r="I152" s="62"/>
      <c r="J152" s="62"/>
      <c r="K152" s="99"/>
      <c r="L152" s="51">
        <f t="shared" si="5"/>
        <v>0</v>
      </c>
      <c r="M152" s="51">
        <f t="shared" si="1"/>
        <v>0</v>
      </c>
      <c r="N152" s="51">
        <f t="shared" si="2"/>
        <v>0</v>
      </c>
      <c r="O152" s="51">
        <f t="shared" si="3"/>
        <v>0</v>
      </c>
    </row>
    <row r="153" spans="1:15" x14ac:dyDescent="0.2">
      <c r="A153" s="65"/>
      <c r="B153" s="61"/>
      <c r="C153" s="61"/>
      <c r="D153" s="71"/>
      <c r="E153" s="54"/>
      <c r="F153" s="62"/>
      <c r="G153" s="62"/>
      <c r="H153" s="62"/>
      <c r="I153" s="62"/>
      <c r="J153" s="62"/>
      <c r="K153" s="99"/>
      <c r="L153" s="51">
        <f t="shared" si="5"/>
        <v>0</v>
      </c>
      <c r="M153" s="51">
        <f t="shared" si="1"/>
        <v>0</v>
      </c>
      <c r="N153" s="51">
        <f t="shared" si="2"/>
        <v>0</v>
      </c>
      <c r="O153" s="51">
        <f t="shared" si="3"/>
        <v>0</v>
      </c>
    </row>
    <row r="154" spans="1:15" x14ac:dyDescent="0.2">
      <c r="A154" s="65"/>
      <c r="B154" s="61"/>
      <c r="C154" s="61"/>
      <c r="D154" s="71"/>
      <c r="E154" s="54"/>
      <c r="F154" s="62"/>
      <c r="G154" s="62"/>
      <c r="H154" s="62"/>
      <c r="I154" s="62"/>
      <c r="J154" s="62"/>
      <c r="K154" s="99"/>
      <c r="L154" s="51">
        <f t="shared" si="5"/>
        <v>0</v>
      </c>
      <c r="M154" s="51">
        <f t="shared" si="1"/>
        <v>0</v>
      </c>
      <c r="N154" s="51">
        <f t="shared" si="2"/>
        <v>0</v>
      </c>
      <c r="O154" s="51">
        <f t="shared" si="3"/>
        <v>0</v>
      </c>
    </row>
    <row r="155" spans="1:15" x14ac:dyDescent="0.2">
      <c r="A155" s="65"/>
      <c r="B155" s="61"/>
      <c r="C155" s="61"/>
      <c r="D155" s="71"/>
      <c r="E155" s="54"/>
      <c r="F155" s="62"/>
      <c r="G155" s="62"/>
      <c r="H155" s="62"/>
      <c r="I155" s="62"/>
      <c r="J155" s="62"/>
      <c r="K155" s="99"/>
      <c r="L155" s="51">
        <f t="shared" si="5"/>
        <v>0</v>
      </c>
      <c r="M155" s="51">
        <f t="shared" si="1"/>
        <v>0</v>
      </c>
      <c r="N155" s="51">
        <f t="shared" si="2"/>
        <v>0</v>
      </c>
      <c r="O155" s="51">
        <f t="shared" si="3"/>
        <v>0</v>
      </c>
    </row>
    <row r="156" spans="1:15" x14ac:dyDescent="0.2">
      <c r="A156" s="65"/>
      <c r="B156" s="61"/>
      <c r="C156" s="61"/>
      <c r="D156" s="71"/>
      <c r="E156" s="61"/>
      <c r="F156" s="62"/>
      <c r="G156" s="62"/>
      <c r="H156" s="62"/>
      <c r="I156" s="62"/>
      <c r="J156" s="62"/>
      <c r="K156" s="99"/>
      <c r="L156" s="51">
        <f t="shared" si="5"/>
        <v>0</v>
      </c>
      <c r="M156" s="51">
        <f t="shared" si="1"/>
        <v>0</v>
      </c>
      <c r="N156" s="51">
        <f t="shared" si="2"/>
        <v>0</v>
      </c>
      <c r="O156" s="51">
        <f t="shared" si="3"/>
        <v>0</v>
      </c>
    </row>
    <row r="157" spans="1:15" x14ac:dyDescent="0.2">
      <c r="A157" s="65"/>
      <c r="B157" s="61"/>
      <c r="C157" s="61"/>
      <c r="D157" s="71"/>
      <c r="E157" s="61"/>
      <c r="F157" s="62"/>
      <c r="G157" s="62"/>
      <c r="H157" s="62"/>
      <c r="I157" s="62"/>
      <c r="J157" s="62"/>
      <c r="K157" s="99"/>
      <c r="L157" s="51">
        <f t="shared" si="5"/>
        <v>0</v>
      </c>
      <c r="M157" s="51">
        <f t="shared" si="1"/>
        <v>0</v>
      </c>
      <c r="N157" s="51">
        <f t="shared" si="2"/>
        <v>0</v>
      </c>
      <c r="O157" s="51">
        <f t="shared" si="3"/>
        <v>0</v>
      </c>
    </row>
    <row r="158" spans="1:15" x14ac:dyDescent="0.2">
      <c r="A158" s="65"/>
      <c r="B158" s="61"/>
      <c r="C158" s="61"/>
      <c r="D158" s="71"/>
      <c r="E158" s="61"/>
      <c r="F158" s="62"/>
      <c r="G158" s="62"/>
      <c r="H158" s="62"/>
      <c r="I158" s="62"/>
      <c r="J158" s="62"/>
      <c r="K158" s="52"/>
      <c r="L158" s="51">
        <f t="shared" si="5"/>
        <v>0</v>
      </c>
      <c r="M158" s="51">
        <f t="shared" si="1"/>
        <v>0</v>
      </c>
      <c r="N158" s="51">
        <f t="shared" si="2"/>
        <v>0</v>
      </c>
      <c r="O158" s="51">
        <f t="shared" si="3"/>
        <v>0</v>
      </c>
    </row>
    <row r="159" spans="1:15" x14ac:dyDescent="0.2">
      <c r="A159" s="65"/>
      <c r="B159" s="61"/>
      <c r="C159" s="61"/>
      <c r="D159" s="71"/>
      <c r="E159" s="61"/>
      <c r="F159" s="62"/>
      <c r="G159" s="62"/>
      <c r="H159" s="62"/>
      <c r="I159" s="62"/>
      <c r="J159" s="62"/>
      <c r="K159" s="50"/>
      <c r="L159" s="51">
        <f t="shared" si="5"/>
        <v>0</v>
      </c>
      <c r="M159" s="51">
        <f t="shared" si="1"/>
        <v>0</v>
      </c>
      <c r="N159" s="51">
        <f t="shared" si="2"/>
        <v>0</v>
      </c>
      <c r="O159" s="51">
        <f t="shared" si="3"/>
        <v>0</v>
      </c>
    </row>
    <row r="160" spans="1:15" x14ac:dyDescent="0.2">
      <c r="A160" s="65"/>
      <c r="B160" s="61"/>
      <c r="C160" s="61"/>
      <c r="D160" s="53"/>
      <c r="E160" s="54"/>
      <c r="F160" s="55"/>
      <c r="G160" s="55"/>
      <c r="H160" s="55"/>
      <c r="I160" s="55"/>
      <c r="J160" s="55"/>
      <c r="K160" s="50"/>
      <c r="L160" s="51">
        <f t="shared" si="5"/>
        <v>0</v>
      </c>
      <c r="M160" s="51">
        <f t="shared" si="1"/>
        <v>0</v>
      </c>
      <c r="N160" s="51">
        <f t="shared" si="2"/>
        <v>0</v>
      </c>
      <c r="O160" s="51">
        <f t="shared" si="3"/>
        <v>0</v>
      </c>
    </row>
    <row r="161" spans="1:15" x14ac:dyDescent="0.2">
      <c r="A161" s="65"/>
      <c r="B161" s="62"/>
      <c r="C161" s="62"/>
      <c r="D161" s="72"/>
      <c r="E161" s="62"/>
      <c r="F161" s="62"/>
      <c r="G161" s="62"/>
      <c r="H161" s="55"/>
      <c r="I161" s="55"/>
      <c r="J161" s="55"/>
      <c r="K161" s="50"/>
      <c r="L161" s="51">
        <f t="shared" si="5"/>
        <v>0</v>
      </c>
      <c r="M161" s="51">
        <f t="shared" si="1"/>
        <v>0</v>
      </c>
      <c r="N161" s="51">
        <f t="shared" si="2"/>
        <v>0</v>
      </c>
      <c r="O161" s="51">
        <f t="shared" si="3"/>
        <v>0</v>
      </c>
    </row>
    <row r="162" spans="1:15" x14ac:dyDescent="0.2">
      <c r="A162" s="65"/>
      <c r="B162" s="61"/>
      <c r="C162" s="61"/>
      <c r="D162" s="71"/>
      <c r="E162" s="61"/>
      <c r="F162" s="62"/>
      <c r="G162" s="62"/>
      <c r="H162" s="62"/>
      <c r="I162" s="62"/>
      <c r="J162" s="62"/>
      <c r="K162" s="99"/>
      <c r="L162" s="51">
        <f t="shared" si="5"/>
        <v>0</v>
      </c>
      <c r="M162" s="51">
        <f t="shared" si="1"/>
        <v>0</v>
      </c>
      <c r="N162" s="51">
        <f t="shared" si="2"/>
        <v>0</v>
      </c>
      <c r="O162" s="51">
        <f t="shared" si="3"/>
        <v>0</v>
      </c>
    </row>
    <row r="163" spans="1:15" x14ac:dyDescent="0.2">
      <c r="A163" s="65"/>
      <c r="B163" s="61"/>
      <c r="C163" s="61"/>
      <c r="D163" s="71"/>
      <c r="E163" s="54"/>
      <c r="F163" s="62"/>
      <c r="G163" s="62"/>
      <c r="H163" s="62"/>
      <c r="I163" s="62"/>
      <c r="J163" s="62"/>
      <c r="K163" s="99"/>
      <c r="L163" s="51">
        <f t="shared" si="5"/>
        <v>0</v>
      </c>
      <c r="M163" s="51">
        <f t="shared" si="1"/>
        <v>0</v>
      </c>
      <c r="N163" s="51">
        <f t="shared" si="2"/>
        <v>0</v>
      </c>
      <c r="O163" s="51">
        <f t="shared" si="3"/>
        <v>0</v>
      </c>
    </row>
    <row r="164" spans="1:15" x14ac:dyDescent="0.2">
      <c r="A164" s="65"/>
      <c r="B164" s="61"/>
      <c r="C164" s="61"/>
      <c r="D164" s="71"/>
      <c r="E164" s="54"/>
      <c r="F164" s="62"/>
      <c r="G164" s="62"/>
      <c r="H164" s="62"/>
      <c r="I164" s="62"/>
      <c r="J164" s="62"/>
      <c r="K164" s="99"/>
      <c r="L164" s="51">
        <f t="shared" si="5"/>
        <v>0</v>
      </c>
      <c r="M164" s="51">
        <f t="shared" si="1"/>
        <v>0</v>
      </c>
      <c r="N164" s="51">
        <f t="shared" si="2"/>
        <v>0</v>
      </c>
      <c r="O164" s="51">
        <f t="shared" si="3"/>
        <v>0</v>
      </c>
    </row>
    <row r="165" spans="1:15" x14ac:dyDescent="0.2">
      <c r="A165" s="65"/>
      <c r="B165" s="61"/>
      <c r="C165" s="61"/>
      <c r="D165" s="71"/>
      <c r="E165" s="54"/>
      <c r="F165" s="62"/>
      <c r="G165" s="62"/>
      <c r="H165" s="62"/>
      <c r="I165" s="62"/>
      <c r="J165" s="62"/>
      <c r="K165" s="99"/>
      <c r="L165" s="51">
        <f t="shared" si="5"/>
        <v>0</v>
      </c>
      <c r="M165" s="51">
        <f t="shared" si="1"/>
        <v>0</v>
      </c>
      <c r="N165" s="51">
        <f t="shared" si="2"/>
        <v>0</v>
      </c>
      <c r="O165" s="51">
        <f t="shared" si="3"/>
        <v>0</v>
      </c>
    </row>
    <row r="166" spans="1:15" x14ac:dyDescent="0.2">
      <c r="A166" s="65"/>
      <c r="B166" s="61"/>
      <c r="C166" s="61"/>
      <c r="D166" s="71"/>
      <c r="E166" s="61"/>
      <c r="F166" s="62"/>
      <c r="G166" s="62"/>
      <c r="H166" s="62"/>
      <c r="I166" s="62"/>
      <c r="J166" s="62"/>
      <c r="K166" s="99"/>
      <c r="L166" s="51">
        <f t="shared" si="5"/>
        <v>0</v>
      </c>
      <c r="M166" s="51">
        <f t="shared" si="1"/>
        <v>0</v>
      </c>
      <c r="N166" s="51">
        <f t="shared" si="2"/>
        <v>0</v>
      </c>
      <c r="O166" s="51">
        <f t="shared" si="3"/>
        <v>0</v>
      </c>
    </row>
    <row r="167" spans="1:15" x14ac:dyDescent="0.2">
      <c r="A167" s="65"/>
      <c r="B167" s="61"/>
      <c r="C167" s="61"/>
      <c r="D167" s="71"/>
      <c r="E167" s="54"/>
      <c r="F167" s="62"/>
      <c r="G167" s="62"/>
      <c r="H167" s="62"/>
      <c r="I167" s="62"/>
      <c r="J167" s="62"/>
      <c r="K167" s="99"/>
      <c r="L167" s="51">
        <f t="shared" si="5"/>
        <v>0</v>
      </c>
      <c r="M167" s="51">
        <f t="shared" si="1"/>
        <v>0</v>
      </c>
      <c r="N167" s="51">
        <f t="shared" si="2"/>
        <v>0</v>
      </c>
      <c r="O167" s="51">
        <f t="shared" si="3"/>
        <v>0</v>
      </c>
    </row>
    <row r="168" spans="1:15" x14ac:dyDescent="0.2">
      <c r="A168" s="65"/>
      <c r="B168" s="61"/>
      <c r="C168" s="61"/>
      <c r="D168" s="71"/>
      <c r="E168" s="54"/>
      <c r="F168" s="62"/>
      <c r="G168" s="62"/>
      <c r="H168" s="62"/>
      <c r="I168" s="62"/>
      <c r="J168" s="62"/>
      <c r="K168" s="99"/>
      <c r="L168" s="51">
        <f t="shared" si="5"/>
        <v>0</v>
      </c>
      <c r="M168" s="51">
        <f t="shared" si="1"/>
        <v>0</v>
      </c>
      <c r="N168" s="51">
        <f t="shared" si="2"/>
        <v>0</v>
      </c>
      <c r="O168" s="51">
        <f t="shared" si="3"/>
        <v>0</v>
      </c>
    </row>
    <row r="169" spans="1:15" x14ac:dyDescent="0.2">
      <c r="A169" s="65"/>
      <c r="B169" s="61"/>
      <c r="C169" s="61"/>
      <c r="D169" s="71"/>
      <c r="E169" s="54"/>
      <c r="F169" s="62"/>
      <c r="G169" s="62"/>
      <c r="H169" s="62"/>
      <c r="I169" s="62"/>
      <c r="J169" s="62"/>
      <c r="K169" s="99"/>
      <c r="L169" s="51">
        <f t="shared" si="5"/>
        <v>0</v>
      </c>
      <c r="M169" s="51">
        <f t="shared" si="1"/>
        <v>0</v>
      </c>
      <c r="N169" s="51">
        <f t="shared" si="2"/>
        <v>0</v>
      </c>
      <c r="O169" s="51">
        <f t="shared" si="3"/>
        <v>0</v>
      </c>
    </row>
    <row r="170" spans="1:15" x14ac:dyDescent="0.2">
      <c r="A170" s="65"/>
      <c r="B170" s="61"/>
      <c r="C170" s="61"/>
      <c r="D170" s="71"/>
      <c r="E170" s="54"/>
      <c r="F170" s="62"/>
      <c r="G170" s="62"/>
      <c r="H170" s="62"/>
      <c r="I170" s="62"/>
      <c r="J170" s="62"/>
      <c r="K170" s="99"/>
      <c r="L170" s="51">
        <f t="shared" si="5"/>
        <v>0</v>
      </c>
      <c r="M170" s="51">
        <f t="shared" si="1"/>
        <v>0</v>
      </c>
      <c r="N170" s="51">
        <f t="shared" si="2"/>
        <v>0</v>
      </c>
      <c r="O170" s="51">
        <f t="shared" si="3"/>
        <v>0</v>
      </c>
    </row>
    <row r="171" spans="1:15" x14ac:dyDescent="0.2">
      <c r="A171" s="65"/>
      <c r="B171" s="61"/>
      <c r="C171" s="61"/>
      <c r="D171" s="71"/>
      <c r="E171" s="61"/>
      <c r="F171" s="62"/>
      <c r="G171" s="62"/>
      <c r="H171" s="62"/>
      <c r="I171" s="62"/>
      <c r="J171" s="62"/>
      <c r="K171" s="99"/>
      <c r="L171" s="51">
        <f>G171*K171</f>
        <v>0</v>
      </c>
      <c r="M171" s="51">
        <f t="shared" si="1"/>
        <v>0</v>
      </c>
      <c r="N171" s="51">
        <f t="shared" si="2"/>
        <v>0</v>
      </c>
      <c r="O171" s="51">
        <f t="shared" si="3"/>
        <v>0</v>
      </c>
    </row>
    <row r="172" spans="1:15" x14ac:dyDescent="0.2">
      <c r="A172" s="65"/>
      <c r="B172" s="61"/>
      <c r="C172" s="61"/>
      <c r="D172" s="71"/>
      <c r="E172" s="61"/>
      <c r="F172" s="62"/>
      <c r="G172" s="62"/>
      <c r="H172" s="62"/>
      <c r="I172" s="62"/>
      <c r="J172" s="62"/>
      <c r="K172" s="99"/>
      <c r="L172" s="51">
        <f t="shared" ref="L172:L185" si="6">G172*K172</f>
        <v>0</v>
      </c>
      <c r="M172" s="51">
        <f t="shared" si="1"/>
        <v>0</v>
      </c>
      <c r="N172" s="51">
        <f t="shared" si="2"/>
        <v>0</v>
      </c>
      <c r="O172" s="51">
        <f t="shared" si="3"/>
        <v>0</v>
      </c>
    </row>
    <row r="173" spans="1:15" x14ac:dyDescent="0.2">
      <c r="A173" s="65"/>
      <c r="B173" s="61"/>
      <c r="C173" s="61"/>
      <c r="D173" s="71"/>
      <c r="E173" s="61"/>
      <c r="F173" s="62"/>
      <c r="G173" s="62"/>
      <c r="H173" s="62"/>
      <c r="I173" s="62"/>
      <c r="J173" s="62"/>
      <c r="K173" s="52"/>
      <c r="L173" s="51">
        <f t="shared" si="6"/>
        <v>0</v>
      </c>
      <c r="M173" s="51">
        <f t="shared" si="1"/>
        <v>0</v>
      </c>
      <c r="N173" s="51">
        <f t="shared" si="2"/>
        <v>0</v>
      </c>
      <c r="O173" s="51">
        <f t="shared" si="3"/>
        <v>0</v>
      </c>
    </row>
    <row r="174" spans="1:15" x14ac:dyDescent="0.2">
      <c r="A174" s="65"/>
      <c r="B174" s="61"/>
      <c r="C174" s="61"/>
      <c r="D174" s="71"/>
      <c r="E174" s="61"/>
      <c r="F174" s="62"/>
      <c r="G174" s="62"/>
      <c r="H174" s="62"/>
      <c r="I174" s="62"/>
      <c r="J174" s="62"/>
      <c r="K174" s="50"/>
      <c r="L174" s="51">
        <f t="shared" si="6"/>
        <v>0</v>
      </c>
      <c r="M174" s="51">
        <f t="shared" si="1"/>
        <v>0</v>
      </c>
      <c r="N174" s="51">
        <f t="shared" si="2"/>
        <v>0</v>
      </c>
      <c r="O174" s="51">
        <f t="shared" si="3"/>
        <v>0</v>
      </c>
    </row>
    <row r="175" spans="1:15" x14ac:dyDescent="0.2">
      <c r="A175" s="65"/>
      <c r="B175" s="61"/>
      <c r="C175" s="61"/>
      <c r="D175" s="53"/>
      <c r="E175" s="54"/>
      <c r="F175" s="55"/>
      <c r="G175" s="55"/>
      <c r="H175" s="55"/>
      <c r="I175" s="55"/>
      <c r="J175" s="55"/>
      <c r="K175" s="50"/>
      <c r="L175" s="51">
        <f t="shared" si="6"/>
        <v>0</v>
      </c>
      <c r="M175" s="51">
        <f t="shared" si="1"/>
        <v>0</v>
      </c>
      <c r="N175" s="51">
        <f t="shared" si="2"/>
        <v>0</v>
      </c>
      <c r="O175" s="51">
        <f t="shared" si="3"/>
        <v>0</v>
      </c>
    </row>
    <row r="176" spans="1:15" x14ac:dyDescent="0.2">
      <c r="A176" s="65"/>
      <c r="B176" s="62"/>
      <c r="C176" s="62"/>
      <c r="D176" s="72"/>
      <c r="E176" s="62"/>
      <c r="F176" s="62"/>
      <c r="G176" s="62"/>
      <c r="H176" s="55"/>
      <c r="I176" s="55"/>
      <c r="J176" s="55"/>
      <c r="K176" s="50"/>
      <c r="L176" s="51">
        <f t="shared" si="6"/>
        <v>0</v>
      </c>
      <c r="M176" s="51">
        <f t="shared" si="1"/>
        <v>0</v>
      </c>
      <c r="N176" s="51">
        <f t="shared" si="2"/>
        <v>0</v>
      </c>
      <c r="O176" s="51">
        <f t="shared" si="3"/>
        <v>0</v>
      </c>
    </row>
    <row r="177" spans="1:15" x14ac:dyDescent="0.2">
      <c r="A177" s="125"/>
      <c r="B177" s="61"/>
      <c r="C177" s="61"/>
      <c r="D177" s="71"/>
      <c r="E177" s="61"/>
      <c r="F177" s="62"/>
      <c r="G177" s="62"/>
      <c r="H177" s="62"/>
      <c r="I177" s="62"/>
      <c r="J177" s="62"/>
      <c r="K177" s="99"/>
      <c r="L177" s="51">
        <f t="shared" si="6"/>
        <v>0</v>
      </c>
      <c r="M177" s="51">
        <f t="shared" ref="M177:M185" si="7">K177*H177</f>
        <v>0</v>
      </c>
      <c r="N177" s="51">
        <f t="shared" ref="N177:N185" si="8">K177*I177</f>
        <v>0</v>
      </c>
      <c r="O177" s="51">
        <f t="shared" ref="O177:O185" si="9">J177*K177</f>
        <v>0</v>
      </c>
    </row>
    <row r="178" spans="1:15" x14ac:dyDescent="0.2">
      <c r="A178" s="125"/>
      <c r="B178" s="61"/>
      <c r="C178" s="61"/>
      <c r="D178" s="71"/>
      <c r="E178" s="54"/>
      <c r="F178" s="62"/>
      <c r="G178" s="62"/>
      <c r="H178" s="62"/>
      <c r="I178" s="62"/>
      <c r="J178" s="62"/>
      <c r="K178" s="99"/>
      <c r="L178" s="51">
        <f t="shared" si="6"/>
        <v>0</v>
      </c>
      <c r="M178" s="51">
        <f t="shared" si="7"/>
        <v>0</v>
      </c>
      <c r="N178" s="51">
        <f t="shared" si="8"/>
        <v>0</v>
      </c>
      <c r="O178" s="51">
        <f t="shared" si="9"/>
        <v>0</v>
      </c>
    </row>
    <row r="179" spans="1:15" x14ac:dyDescent="0.2">
      <c r="A179" s="125"/>
      <c r="B179" s="61"/>
      <c r="C179" s="61"/>
      <c r="D179" s="71"/>
      <c r="E179" s="54"/>
      <c r="F179" s="62"/>
      <c r="G179" s="62"/>
      <c r="H179" s="62"/>
      <c r="I179" s="62"/>
      <c r="J179" s="62"/>
      <c r="K179" s="99"/>
      <c r="L179" s="51">
        <f t="shared" si="6"/>
        <v>0</v>
      </c>
      <c r="M179" s="51">
        <f t="shared" si="7"/>
        <v>0</v>
      </c>
      <c r="N179" s="51">
        <f t="shared" si="8"/>
        <v>0</v>
      </c>
      <c r="O179" s="51">
        <f t="shared" si="9"/>
        <v>0</v>
      </c>
    </row>
    <row r="180" spans="1:15" x14ac:dyDescent="0.2">
      <c r="A180" s="125"/>
      <c r="B180" s="61"/>
      <c r="C180" s="61"/>
      <c r="D180" s="71"/>
      <c r="E180" s="54"/>
      <c r="F180" s="62"/>
      <c r="G180" s="62"/>
      <c r="H180" s="62"/>
      <c r="I180" s="62"/>
      <c r="J180" s="62"/>
      <c r="K180" s="99"/>
      <c r="L180" s="51">
        <f t="shared" si="6"/>
        <v>0</v>
      </c>
      <c r="M180" s="51">
        <f t="shared" si="7"/>
        <v>0</v>
      </c>
      <c r="N180" s="51">
        <f t="shared" si="8"/>
        <v>0</v>
      </c>
      <c r="O180" s="51">
        <f t="shared" si="9"/>
        <v>0</v>
      </c>
    </row>
    <row r="181" spans="1:15" x14ac:dyDescent="0.2">
      <c r="A181" s="125"/>
      <c r="B181" s="61"/>
      <c r="C181" s="61"/>
      <c r="D181" s="71"/>
      <c r="E181" s="61"/>
      <c r="F181" s="62"/>
      <c r="G181" s="62"/>
      <c r="H181" s="62"/>
      <c r="I181" s="62"/>
      <c r="J181" s="62"/>
      <c r="K181" s="99"/>
      <c r="L181" s="51">
        <f t="shared" si="6"/>
        <v>0</v>
      </c>
      <c r="M181" s="51">
        <f t="shared" si="7"/>
        <v>0</v>
      </c>
      <c r="N181" s="51">
        <f t="shared" si="8"/>
        <v>0</v>
      </c>
      <c r="O181" s="51">
        <f t="shared" si="9"/>
        <v>0</v>
      </c>
    </row>
    <row r="182" spans="1:15" x14ac:dyDescent="0.2">
      <c r="A182" s="125"/>
      <c r="B182" s="61"/>
      <c r="C182" s="61"/>
      <c r="D182" s="71"/>
      <c r="E182" s="54"/>
      <c r="F182" s="62"/>
      <c r="G182" s="62"/>
      <c r="H182" s="62"/>
      <c r="I182" s="62"/>
      <c r="J182" s="62"/>
      <c r="K182" s="99"/>
      <c r="L182" s="51">
        <f t="shared" si="6"/>
        <v>0</v>
      </c>
      <c r="M182" s="51">
        <f t="shared" si="7"/>
        <v>0</v>
      </c>
      <c r="N182" s="51">
        <f t="shared" si="8"/>
        <v>0</v>
      </c>
      <c r="O182" s="51">
        <f t="shared" si="9"/>
        <v>0</v>
      </c>
    </row>
    <row r="183" spans="1:15" x14ac:dyDescent="0.2">
      <c r="A183" s="125"/>
      <c r="B183" s="61"/>
      <c r="C183" s="61"/>
      <c r="D183" s="71"/>
      <c r="E183" s="54"/>
      <c r="F183" s="62"/>
      <c r="G183" s="62"/>
      <c r="H183" s="62"/>
      <c r="I183" s="62"/>
      <c r="J183" s="62"/>
      <c r="K183" s="99"/>
      <c r="L183" s="51">
        <f t="shared" si="6"/>
        <v>0</v>
      </c>
      <c r="M183" s="51">
        <f t="shared" si="7"/>
        <v>0</v>
      </c>
      <c r="N183" s="51">
        <f t="shared" si="8"/>
        <v>0</v>
      </c>
      <c r="O183" s="51">
        <f t="shared" si="9"/>
        <v>0</v>
      </c>
    </row>
    <row r="184" spans="1:15" x14ac:dyDescent="0.2">
      <c r="A184" s="125"/>
      <c r="B184" s="61"/>
      <c r="C184" s="61"/>
      <c r="D184" s="71"/>
      <c r="E184" s="54"/>
      <c r="F184" s="62"/>
      <c r="G184" s="62"/>
      <c r="H184" s="62"/>
      <c r="I184" s="62"/>
      <c r="J184" s="62"/>
      <c r="K184" s="99"/>
      <c r="L184" s="51">
        <f t="shared" si="6"/>
        <v>0</v>
      </c>
      <c r="M184" s="51">
        <f t="shared" si="7"/>
        <v>0</v>
      </c>
      <c r="N184" s="51">
        <f t="shared" si="8"/>
        <v>0</v>
      </c>
      <c r="O184" s="51">
        <f t="shared" si="9"/>
        <v>0</v>
      </c>
    </row>
    <row r="185" spans="1:15" x14ac:dyDescent="0.2">
      <c r="A185" s="125"/>
      <c r="B185" s="61"/>
      <c r="C185" s="61"/>
      <c r="D185" s="71"/>
      <c r="E185" s="54"/>
      <c r="F185" s="62"/>
      <c r="G185" s="62"/>
      <c r="H185" s="62"/>
      <c r="I185" s="62"/>
      <c r="J185" s="62"/>
      <c r="K185" s="99"/>
      <c r="L185" s="51">
        <f t="shared" si="6"/>
        <v>0</v>
      </c>
      <c r="M185" s="51">
        <f t="shared" si="7"/>
        <v>0</v>
      </c>
      <c r="N185" s="51">
        <f t="shared" si="8"/>
        <v>0</v>
      </c>
      <c r="O185" s="51">
        <f t="shared" si="9"/>
        <v>0</v>
      </c>
    </row>
    <row r="186" spans="1:15" ht="15" customHeight="1" x14ac:dyDescent="0.2">
      <c r="A186" s="176" t="s">
        <v>27</v>
      </c>
      <c r="B186" s="177"/>
      <c r="C186" s="177"/>
      <c r="D186" s="177"/>
      <c r="E186" s="177"/>
      <c r="F186" s="177"/>
      <c r="G186" s="177"/>
      <c r="H186" s="177"/>
      <c r="I186" s="177"/>
      <c r="J186" s="177"/>
      <c r="K186" s="178"/>
      <c r="L186" s="56">
        <f>SUM(L9:L185)</f>
        <v>0</v>
      </c>
      <c r="M186" s="56">
        <f>SUM(M9:M185)</f>
        <v>0</v>
      </c>
      <c r="N186" s="56">
        <f>SUM(N9:N185)</f>
        <v>0</v>
      </c>
      <c r="O186" s="56">
        <f>SUM(O9:O185)</f>
        <v>0</v>
      </c>
    </row>
    <row r="187" spans="1:15" x14ac:dyDescent="0.2">
      <c r="A187" s="172" t="s">
        <v>29</v>
      </c>
      <c r="B187" s="172"/>
      <c r="C187" s="172"/>
      <c r="D187" s="172"/>
      <c r="E187" s="172"/>
      <c r="F187" s="172"/>
      <c r="G187" s="172"/>
      <c r="H187" s="172"/>
      <c r="I187" s="172"/>
      <c r="J187" s="172"/>
      <c r="K187" s="172"/>
      <c r="L187" s="56">
        <f>ROUND(L186,2)</f>
        <v>0</v>
      </c>
      <c r="M187" s="56">
        <f t="shared" ref="M187:O187" si="10">ROUND(M186,2)</f>
        <v>0</v>
      </c>
      <c r="N187" s="56">
        <f t="shared" si="10"/>
        <v>0</v>
      </c>
      <c r="O187" s="56">
        <f t="shared" si="10"/>
        <v>0</v>
      </c>
    </row>
    <row r="188" spans="1:15" x14ac:dyDescent="0.2">
      <c r="A188" s="172" t="s">
        <v>28</v>
      </c>
      <c r="B188" s="172"/>
      <c r="C188" s="172"/>
      <c r="D188" s="172"/>
      <c r="E188" s="172"/>
      <c r="F188" s="172"/>
      <c r="G188" s="172"/>
      <c r="H188" s="172"/>
      <c r="I188" s="172"/>
      <c r="J188" s="172"/>
      <c r="K188" s="172"/>
      <c r="L188" s="172"/>
      <c r="M188" s="172"/>
      <c r="N188" s="172"/>
      <c r="O188" s="57">
        <f>Ribasso</f>
        <v>0.10150000000000001</v>
      </c>
    </row>
    <row r="189" spans="1:15" x14ac:dyDescent="0.2">
      <c r="A189" s="172" t="s">
        <v>31</v>
      </c>
      <c r="B189" s="172"/>
      <c r="C189" s="172"/>
      <c r="D189" s="172"/>
      <c r="E189" s="172"/>
      <c r="F189" s="172"/>
      <c r="G189" s="172"/>
      <c r="H189" s="172"/>
      <c r="I189" s="172"/>
      <c r="J189" s="172"/>
      <c r="K189" s="172"/>
      <c r="L189" s="172"/>
      <c r="M189" s="172"/>
      <c r="N189" s="172"/>
      <c r="O189" s="56">
        <f>ROUND(O188*O187,2)</f>
        <v>0</v>
      </c>
    </row>
    <row r="190" spans="1:15" ht="19.5" x14ac:dyDescent="0.2">
      <c r="A190" s="170" t="s">
        <v>30</v>
      </c>
      <c r="B190" s="170"/>
      <c r="C190" s="170"/>
      <c r="D190" s="170"/>
      <c r="E190" s="170"/>
      <c r="F190" s="170"/>
      <c r="G190" s="170"/>
      <c r="H190" s="170"/>
      <c r="I190" s="170"/>
      <c r="J190" s="170"/>
      <c r="K190" s="170"/>
      <c r="L190" s="58">
        <f>L187-(O188*L187)</f>
        <v>0</v>
      </c>
      <c r="M190" s="58">
        <f>M187</f>
        <v>0</v>
      </c>
      <c r="N190" s="58">
        <f>N187</f>
        <v>0</v>
      </c>
      <c r="O190" s="58">
        <f>O187-O189</f>
        <v>0</v>
      </c>
    </row>
    <row r="191" spans="1:15" ht="19.5" x14ac:dyDescent="0.2">
      <c r="A191" s="170" t="s">
        <v>7</v>
      </c>
      <c r="B191" s="170"/>
      <c r="C191" s="170"/>
      <c r="D191" s="170"/>
      <c r="E191" s="170"/>
      <c r="F191" s="170"/>
      <c r="G191" s="170"/>
      <c r="H191" s="170"/>
      <c r="I191" s="170"/>
      <c r="J191" s="170"/>
      <c r="K191" s="170"/>
      <c r="L191" s="170"/>
      <c r="M191" s="170"/>
      <c r="N191" s="170"/>
      <c r="O191" s="98">
        <f>M190+N190+O190</f>
        <v>0</v>
      </c>
    </row>
    <row r="192" spans="1:15" x14ac:dyDescent="0.2">
      <c r="A192" s="59"/>
      <c r="B192" s="59"/>
      <c r="C192" s="59"/>
      <c r="D192" s="5" t="s">
        <v>4</v>
      </c>
    </row>
    <row r="193" spans="1:4" x14ac:dyDescent="0.2">
      <c r="A193" s="63"/>
      <c r="B193" s="63"/>
      <c r="C193" s="63"/>
      <c r="D193" s="5" t="s">
        <v>37</v>
      </c>
    </row>
  </sheetData>
  <mergeCells count="13">
    <mergeCell ref="A190:K190"/>
    <mergeCell ref="A191:N191"/>
    <mergeCell ref="A186:K186"/>
    <mergeCell ref="C3:K3"/>
    <mergeCell ref="A187:K187"/>
    <mergeCell ref="A188:N188"/>
    <mergeCell ref="A189:N189"/>
    <mergeCell ref="B1:O1"/>
    <mergeCell ref="A2:O2"/>
    <mergeCell ref="L3:O7"/>
    <mergeCell ref="C4:K5"/>
    <mergeCell ref="C6:K6"/>
    <mergeCell ref="D7:K7"/>
  </mergeCells>
  <pageMargins left="0.7" right="0.7" top="0.75" bottom="0.75" header="0.3" footer="0.3"/>
  <pageSetup paperSize="9" scale="46"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Appoggio!$A$2:$A$5</xm:f>
          </x14:formula1>
          <xm:sqref>B6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663300"/>
    <pageSetUpPr fitToPage="1"/>
  </sheetPr>
  <dimension ref="A1:O61"/>
  <sheetViews>
    <sheetView topLeftCell="A54" zoomScaleNormal="100" workbookViewId="0">
      <selection activeCell="A53" sqref="A10:XFD53"/>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4" width="16" style="5" bestFit="1" customWidth="1"/>
    <col min="15" max="15" width="18" style="5" bestFit="1" customWidth="1"/>
    <col min="16" max="16384" width="26.7109375" style="5"/>
  </cols>
  <sheetData>
    <row r="1" spans="1:15" ht="100.5" customHeight="1" x14ac:dyDescent="0.2">
      <c r="A1" s="60"/>
      <c r="B1" s="152" t="s">
        <v>1560</v>
      </c>
      <c r="C1" s="153"/>
      <c r="D1" s="153"/>
      <c r="E1" s="153"/>
      <c r="F1" s="153"/>
      <c r="G1" s="153"/>
      <c r="H1" s="153"/>
      <c r="I1" s="153"/>
      <c r="J1" s="153"/>
      <c r="K1" s="153"/>
      <c r="L1" s="153"/>
      <c r="M1" s="153"/>
      <c r="N1" s="153"/>
      <c r="O1" s="154"/>
    </row>
    <row r="2" spans="1:15" ht="19.5" x14ac:dyDescent="0.25">
      <c r="A2" s="149" t="s">
        <v>1559</v>
      </c>
      <c r="B2" s="150"/>
      <c r="C2" s="150"/>
      <c r="D2" s="150"/>
      <c r="E2" s="150"/>
      <c r="F2" s="150"/>
      <c r="G2" s="150"/>
      <c r="H2" s="150"/>
      <c r="I2" s="150"/>
      <c r="J2" s="150"/>
      <c r="K2" s="150"/>
      <c r="L2" s="150"/>
      <c r="M2" s="150"/>
      <c r="N2" s="150"/>
      <c r="O2" s="151"/>
    </row>
    <row r="3" spans="1:15" x14ac:dyDescent="0.2">
      <c r="A3" s="30" t="s">
        <v>0</v>
      </c>
      <c r="B3" s="82" t="str">
        <f>INTESTAZIONE!B2</f>
        <v>Tecnocostruzioni s.r.l.</v>
      </c>
      <c r="C3" s="155" t="s">
        <v>1558</v>
      </c>
      <c r="D3" s="156"/>
      <c r="E3" s="156"/>
      <c r="F3" s="156"/>
      <c r="G3" s="156"/>
      <c r="H3" s="156"/>
      <c r="I3" s="156"/>
      <c r="J3" s="156"/>
      <c r="K3" s="157"/>
      <c r="L3" s="155"/>
      <c r="M3" s="155"/>
      <c r="N3" s="156"/>
      <c r="O3" s="157"/>
    </row>
    <row r="4" spans="1:15" ht="30" customHeight="1" x14ac:dyDescent="0.2">
      <c r="A4" s="30" t="s">
        <v>1</v>
      </c>
      <c r="B4" s="108" t="str">
        <f>INTESTAZIONE!F4</f>
        <v>Luglio 2024</v>
      </c>
      <c r="C4" s="179"/>
      <c r="D4" s="180"/>
      <c r="E4" s="180"/>
      <c r="F4" s="180"/>
      <c r="G4" s="180"/>
      <c r="H4" s="180"/>
      <c r="I4" s="180"/>
      <c r="J4" s="180"/>
      <c r="K4" s="181"/>
      <c r="L4" s="158"/>
      <c r="M4" s="158"/>
      <c r="N4" s="159"/>
      <c r="O4" s="160"/>
    </row>
    <row r="5" spans="1:15" x14ac:dyDescent="0.2">
      <c r="A5" s="30" t="s">
        <v>2</v>
      </c>
      <c r="B5" s="123" t="s">
        <v>1597</v>
      </c>
      <c r="C5" s="167"/>
      <c r="D5" s="168"/>
      <c r="E5" s="168"/>
      <c r="F5" s="168"/>
      <c r="G5" s="168"/>
      <c r="H5" s="168"/>
      <c r="I5" s="168"/>
      <c r="J5" s="168"/>
      <c r="K5" s="169"/>
      <c r="L5" s="158"/>
      <c r="M5" s="158"/>
      <c r="N5" s="159"/>
      <c r="O5" s="160"/>
    </row>
    <row r="6" spans="1:15" x14ac:dyDescent="0.2">
      <c r="A6" s="83" t="s">
        <v>39</v>
      </c>
      <c r="B6" s="30" t="s">
        <v>1565</v>
      </c>
      <c r="C6" s="171" t="s">
        <v>40</v>
      </c>
      <c r="D6" s="171"/>
      <c r="E6" s="171"/>
      <c r="F6" s="171"/>
      <c r="G6" s="171"/>
      <c r="H6" s="171"/>
      <c r="I6" s="171"/>
      <c r="J6" s="171"/>
      <c r="K6" s="171"/>
      <c r="L6" s="158"/>
      <c r="M6" s="158"/>
      <c r="N6" s="159"/>
      <c r="O6" s="160"/>
    </row>
    <row r="7" spans="1:15" x14ac:dyDescent="0.2">
      <c r="A7" s="84" t="s">
        <v>1557</v>
      </c>
      <c r="B7" s="30" t="s">
        <v>1604</v>
      </c>
      <c r="C7" s="109" t="s">
        <v>1611</v>
      </c>
      <c r="D7" s="171" t="s">
        <v>41</v>
      </c>
      <c r="E7" s="171"/>
      <c r="F7" s="171"/>
      <c r="G7" s="171"/>
      <c r="H7" s="171"/>
      <c r="I7" s="171"/>
      <c r="J7" s="171"/>
      <c r="K7" s="171"/>
      <c r="L7" s="158"/>
      <c r="M7" s="158"/>
      <c r="N7" s="159"/>
      <c r="O7" s="160"/>
    </row>
    <row r="8" spans="1:15" ht="63.75" x14ac:dyDescent="0.2">
      <c r="A8" s="48" t="s">
        <v>1599</v>
      </c>
      <c r="B8" s="49" t="s">
        <v>9</v>
      </c>
      <c r="C8" s="49" t="s">
        <v>1568</v>
      </c>
      <c r="D8" s="49" t="s">
        <v>3</v>
      </c>
      <c r="E8" s="49" t="s">
        <v>13</v>
      </c>
      <c r="F8" s="49" t="s">
        <v>14</v>
      </c>
      <c r="G8" s="49" t="s">
        <v>16</v>
      </c>
      <c r="H8" s="49" t="s">
        <v>17</v>
      </c>
      <c r="I8" s="49" t="s">
        <v>18</v>
      </c>
      <c r="J8" s="49" t="s">
        <v>15</v>
      </c>
      <c r="K8" s="49" t="s">
        <v>23</v>
      </c>
      <c r="L8" s="49" t="s">
        <v>1556</v>
      </c>
      <c r="M8" s="49" t="s">
        <v>26</v>
      </c>
      <c r="N8" s="49" t="s">
        <v>25</v>
      </c>
      <c r="O8" s="49" t="s">
        <v>24</v>
      </c>
    </row>
    <row r="9" spans="1:15" x14ac:dyDescent="0.2">
      <c r="A9" s="65"/>
      <c r="B9" s="61"/>
      <c r="C9" s="61"/>
      <c r="D9" s="61"/>
      <c r="E9" s="61"/>
      <c r="F9" s="61"/>
      <c r="G9" s="61"/>
      <c r="H9" s="61"/>
      <c r="I9" s="61"/>
      <c r="J9" s="61"/>
      <c r="K9" s="99"/>
      <c r="L9" s="51">
        <f t="shared" ref="L9:L22" si="0">G9*K9</f>
        <v>0</v>
      </c>
      <c r="M9" s="51">
        <f t="shared" ref="M9:M22" si="1">K9*H9</f>
        <v>0</v>
      </c>
      <c r="N9" s="51">
        <f t="shared" ref="N9:N22" si="2">K9*I9</f>
        <v>0</v>
      </c>
      <c r="O9" s="51">
        <f t="shared" ref="O9:O22" si="3">J9*K9</f>
        <v>0</v>
      </c>
    </row>
    <row r="10" spans="1:15" hidden="1" x14ac:dyDescent="0.2">
      <c r="A10" s="65"/>
      <c r="B10" s="61"/>
      <c r="C10" s="61"/>
      <c r="D10" s="61"/>
      <c r="E10" s="61"/>
      <c r="F10" s="61"/>
      <c r="G10" s="61"/>
      <c r="H10" s="61"/>
      <c r="I10" s="61"/>
      <c r="J10" s="61"/>
      <c r="K10" s="99"/>
      <c r="L10" s="51">
        <f t="shared" si="0"/>
        <v>0</v>
      </c>
      <c r="M10" s="51">
        <f t="shared" si="1"/>
        <v>0</v>
      </c>
      <c r="N10" s="51">
        <f t="shared" si="2"/>
        <v>0</v>
      </c>
      <c r="O10" s="51">
        <f t="shared" si="3"/>
        <v>0</v>
      </c>
    </row>
    <row r="11" spans="1:15" hidden="1" x14ac:dyDescent="0.2">
      <c r="A11" s="65"/>
      <c r="B11" s="61"/>
      <c r="C11" s="61"/>
      <c r="D11" s="61"/>
      <c r="E11" s="61"/>
      <c r="F11" s="61"/>
      <c r="G11" s="61"/>
      <c r="H11" s="61"/>
      <c r="I11" s="61"/>
      <c r="J11" s="61"/>
      <c r="K11" s="99"/>
      <c r="L11" s="51">
        <f t="shared" si="0"/>
        <v>0</v>
      </c>
      <c r="M11" s="51">
        <f t="shared" si="1"/>
        <v>0</v>
      </c>
      <c r="N11" s="51">
        <f t="shared" si="2"/>
        <v>0</v>
      </c>
      <c r="O11" s="51">
        <f t="shared" si="3"/>
        <v>0</v>
      </c>
    </row>
    <row r="12" spans="1:15" hidden="1" x14ac:dyDescent="0.2">
      <c r="A12" s="65"/>
      <c r="B12" s="61"/>
      <c r="C12" s="61"/>
      <c r="D12" s="61"/>
      <c r="E12" s="61"/>
      <c r="F12" s="61"/>
      <c r="G12" s="61"/>
      <c r="H12" s="61"/>
      <c r="I12" s="61"/>
      <c r="J12" s="61"/>
      <c r="K12" s="99"/>
      <c r="L12" s="51">
        <f t="shared" si="0"/>
        <v>0</v>
      </c>
      <c r="M12" s="51">
        <f t="shared" si="1"/>
        <v>0</v>
      </c>
      <c r="N12" s="51">
        <f t="shared" si="2"/>
        <v>0</v>
      </c>
      <c r="O12" s="51">
        <f t="shared" si="3"/>
        <v>0</v>
      </c>
    </row>
    <row r="13" spans="1:15" hidden="1" x14ac:dyDescent="0.2">
      <c r="A13" s="65"/>
      <c r="B13" s="61"/>
      <c r="C13" s="61"/>
      <c r="D13" s="61"/>
      <c r="E13" s="61"/>
      <c r="F13" s="61"/>
      <c r="G13" s="61"/>
      <c r="H13" s="61"/>
      <c r="I13" s="61"/>
      <c r="J13" s="61"/>
      <c r="K13" s="99"/>
      <c r="L13" s="51">
        <f t="shared" si="0"/>
        <v>0</v>
      </c>
      <c r="M13" s="51">
        <f t="shared" si="1"/>
        <v>0</v>
      </c>
      <c r="N13" s="51">
        <f t="shared" si="2"/>
        <v>0</v>
      </c>
      <c r="O13" s="51">
        <f t="shared" si="3"/>
        <v>0</v>
      </c>
    </row>
    <row r="14" spans="1:15" hidden="1" x14ac:dyDescent="0.2">
      <c r="A14" s="65"/>
      <c r="B14" s="61"/>
      <c r="C14" s="61"/>
      <c r="D14" s="61"/>
      <c r="E14" s="61"/>
      <c r="F14" s="61"/>
      <c r="G14" s="61"/>
      <c r="H14" s="61"/>
      <c r="I14" s="61"/>
      <c r="J14" s="61"/>
      <c r="K14" s="99"/>
      <c r="L14" s="51">
        <f t="shared" si="0"/>
        <v>0</v>
      </c>
      <c r="M14" s="51">
        <f t="shared" si="1"/>
        <v>0</v>
      </c>
      <c r="N14" s="51">
        <f t="shared" si="2"/>
        <v>0</v>
      </c>
      <c r="O14" s="51">
        <f t="shared" si="3"/>
        <v>0</v>
      </c>
    </row>
    <row r="15" spans="1:15" hidden="1" x14ac:dyDescent="0.2">
      <c r="A15" s="65"/>
      <c r="B15" s="61"/>
      <c r="C15" s="61"/>
      <c r="D15" s="61"/>
      <c r="E15" s="61"/>
      <c r="F15" s="61"/>
      <c r="G15" s="61"/>
      <c r="H15" s="61"/>
      <c r="I15" s="61"/>
      <c r="J15" s="61"/>
      <c r="K15" s="99"/>
      <c r="L15" s="51">
        <f t="shared" si="0"/>
        <v>0</v>
      </c>
      <c r="M15" s="51">
        <f t="shared" si="1"/>
        <v>0</v>
      </c>
      <c r="N15" s="51">
        <f t="shared" si="2"/>
        <v>0</v>
      </c>
      <c r="O15" s="51">
        <f t="shared" si="3"/>
        <v>0</v>
      </c>
    </row>
    <row r="16" spans="1:15" hidden="1" x14ac:dyDescent="0.2">
      <c r="A16" s="65"/>
      <c r="B16" s="61"/>
      <c r="C16" s="61"/>
      <c r="D16" s="61"/>
      <c r="E16" s="61"/>
      <c r="F16" s="61"/>
      <c r="G16" s="61"/>
      <c r="H16" s="61"/>
      <c r="I16" s="61"/>
      <c r="J16" s="61"/>
      <c r="K16" s="99"/>
      <c r="L16" s="51">
        <f t="shared" si="0"/>
        <v>0</v>
      </c>
      <c r="M16" s="51">
        <f t="shared" si="1"/>
        <v>0</v>
      </c>
      <c r="N16" s="51">
        <f t="shared" si="2"/>
        <v>0</v>
      </c>
      <c r="O16" s="51">
        <f t="shared" si="3"/>
        <v>0</v>
      </c>
    </row>
    <row r="17" spans="1:15" hidden="1" x14ac:dyDescent="0.2">
      <c r="A17" s="65"/>
      <c r="B17" s="61"/>
      <c r="C17" s="61"/>
      <c r="D17" s="61"/>
      <c r="E17" s="61"/>
      <c r="F17" s="61"/>
      <c r="G17" s="61"/>
      <c r="H17" s="61"/>
      <c r="I17" s="61"/>
      <c r="J17" s="61"/>
      <c r="K17" s="99"/>
      <c r="L17" s="51">
        <f t="shared" si="0"/>
        <v>0</v>
      </c>
      <c r="M17" s="51">
        <f t="shared" si="1"/>
        <v>0</v>
      </c>
      <c r="N17" s="51">
        <f t="shared" si="2"/>
        <v>0</v>
      </c>
      <c r="O17" s="51">
        <f t="shared" si="3"/>
        <v>0</v>
      </c>
    </row>
    <row r="18" spans="1:15" hidden="1" x14ac:dyDescent="0.2">
      <c r="A18" s="65"/>
      <c r="B18" s="61"/>
      <c r="C18" s="61"/>
      <c r="D18" s="61"/>
      <c r="E18" s="61"/>
      <c r="F18" s="61"/>
      <c r="G18" s="61"/>
      <c r="H18" s="61"/>
      <c r="I18" s="61"/>
      <c r="J18" s="61"/>
      <c r="K18" s="99"/>
      <c r="L18" s="51">
        <f t="shared" si="0"/>
        <v>0</v>
      </c>
      <c r="M18" s="51">
        <f t="shared" si="1"/>
        <v>0</v>
      </c>
      <c r="N18" s="51">
        <f t="shared" si="2"/>
        <v>0</v>
      </c>
      <c r="O18" s="51">
        <f t="shared" si="3"/>
        <v>0</v>
      </c>
    </row>
    <row r="19" spans="1:15" hidden="1" x14ac:dyDescent="0.2">
      <c r="A19" s="65"/>
      <c r="B19" s="61"/>
      <c r="C19" s="61"/>
      <c r="D19" s="61"/>
      <c r="E19" s="61"/>
      <c r="F19" s="61"/>
      <c r="G19" s="61"/>
      <c r="H19" s="61"/>
      <c r="I19" s="61"/>
      <c r="J19" s="61"/>
      <c r="K19" s="99"/>
      <c r="L19" s="51">
        <f t="shared" si="0"/>
        <v>0</v>
      </c>
      <c r="M19" s="51">
        <f t="shared" si="1"/>
        <v>0</v>
      </c>
      <c r="N19" s="51">
        <f t="shared" si="2"/>
        <v>0</v>
      </c>
      <c r="O19" s="51">
        <f t="shared" si="3"/>
        <v>0</v>
      </c>
    </row>
    <row r="20" spans="1:15" hidden="1" x14ac:dyDescent="0.2">
      <c r="A20" s="65"/>
      <c r="B20" s="61"/>
      <c r="C20" s="61"/>
      <c r="D20" s="61"/>
      <c r="E20" s="61"/>
      <c r="F20" s="61"/>
      <c r="G20" s="61"/>
      <c r="H20" s="61"/>
      <c r="I20" s="61"/>
      <c r="J20" s="61"/>
      <c r="K20" s="99"/>
      <c r="L20" s="51">
        <f t="shared" si="0"/>
        <v>0</v>
      </c>
      <c r="M20" s="51">
        <f t="shared" si="1"/>
        <v>0</v>
      </c>
      <c r="N20" s="51">
        <f t="shared" si="2"/>
        <v>0</v>
      </c>
      <c r="O20" s="51">
        <f t="shared" si="3"/>
        <v>0</v>
      </c>
    </row>
    <row r="21" spans="1:15" hidden="1" x14ac:dyDescent="0.2">
      <c r="A21" s="65"/>
      <c r="B21" s="61"/>
      <c r="C21" s="61"/>
      <c r="D21" s="61"/>
      <c r="E21" s="61"/>
      <c r="F21" s="61"/>
      <c r="G21" s="61"/>
      <c r="H21" s="61"/>
      <c r="I21" s="61"/>
      <c r="J21" s="61"/>
      <c r="K21" s="99"/>
      <c r="L21" s="51">
        <f t="shared" si="0"/>
        <v>0</v>
      </c>
      <c r="M21" s="51">
        <f t="shared" si="1"/>
        <v>0</v>
      </c>
      <c r="N21" s="51">
        <f t="shared" si="2"/>
        <v>0</v>
      </c>
      <c r="O21" s="51">
        <f t="shared" si="3"/>
        <v>0</v>
      </c>
    </row>
    <row r="22" spans="1:15" hidden="1" x14ac:dyDescent="0.2">
      <c r="A22" s="65"/>
      <c r="B22" s="61"/>
      <c r="C22" s="61"/>
      <c r="D22" s="61"/>
      <c r="E22" s="61"/>
      <c r="F22" s="61"/>
      <c r="G22" s="61"/>
      <c r="H22" s="61"/>
      <c r="I22" s="61"/>
      <c r="J22" s="61"/>
      <c r="K22" s="99"/>
      <c r="L22" s="51">
        <f t="shared" si="0"/>
        <v>0</v>
      </c>
      <c r="M22" s="51">
        <f t="shared" si="1"/>
        <v>0</v>
      </c>
      <c r="N22" s="51">
        <f t="shared" si="2"/>
        <v>0</v>
      </c>
      <c r="O22" s="51">
        <f t="shared" si="3"/>
        <v>0</v>
      </c>
    </row>
    <row r="23" spans="1:15" hidden="1" x14ac:dyDescent="0.2">
      <c r="A23" s="65"/>
      <c r="B23" s="61"/>
      <c r="C23" s="61"/>
      <c r="D23" s="61"/>
      <c r="E23" s="61"/>
      <c r="F23" s="61"/>
      <c r="G23" s="61"/>
      <c r="H23" s="61"/>
      <c r="I23" s="61"/>
      <c r="J23" s="61"/>
      <c r="K23" s="99"/>
      <c r="L23" s="51">
        <f t="shared" ref="L23:L53" si="4">G23*K23</f>
        <v>0</v>
      </c>
      <c r="M23" s="51">
        <f t="shared" ref="M23:M53" si="5">K23*H23</f>
        <v>0</v>
      </c>
      <c r="N23" s="51">
        <f t="shared" ref="N23:N53" si="6">K23*I23</f>
        <v>0</v>
      </c>
      <c r="O23" s="51">
        <f t="shared" ref="O23:O53" si="7">J23*K23</f>
        <v>0</v>
      </c>
    </row>
    <row r="24" spans="1:15" hidden="1" x14ac:dyDescent="0.2">
      <c r="A24" s="65"/>
      <c r="B24" s="61"/>
      <c r="C24" s="61"/>
      <c r="D24" s="61"/>
      <c r="E24" s="61"/>
      <c r="F24" s="61"/>
      <c r="G24" s="61"/>
      <c r="H24" s="61"/>
      <c r="I24" s="61"/>
      <c r="J24" s="61"/>
      <c r="K24" s="99"/>
      <c r="L24" s="51">
        <f t="shared" si="4"/>
        <v>0</v>
      </c>
      <c r="M24" s="51">
        <f t="shared" si="5"/>
        <v>0</v>
      </c>
      <c r="N24" s="51">
        <f t="shared" si="6"/>
        <v>0</v>
      </c>
      <c r="O24" s="51">
        <f t="shared" si="7"/>
        <v>0</v>
      </c>
    </row>
    <row r="25" spans="1:15" hidden="1" x14ac:dyDescent="0.2">
      <c r="A25" s="65"/>
      <c r="B25" s="61"/>
      <c r="C25" s="61"/>
      <c r="D25" s="61"/>
      <c r="E25" s="61"/>
      <c r="F25" s="61"/>
      <c r="G25" s="61"/>
      <c r="H25" s="61"/>
      <c r="I25" s="61"/>
      <c r="J25" s="61"/>
      <c r="K25" s="99"/>
      <c r="L25" s="51">
        <f t="shared" si="4"/>
        <v>0</v>
      </c>
      <c r="M25" s="51">
        <f t="shared" si="5"/>
        <v>0</v>
      </c>
      <c r="N25" s="51">
        <f t="shared" si="6"/>
        <v>0</v>
      </c>
      <c r="O25" s="51">
        <f t="shared" si="7"/>
        <v>0</v>
      </c>
    </row>
    <row r="26" spans="1:15" hidden="1" x14ac:dyDescent="0.2">
      <c r="A26" s="65"/>
      <c r="B26" s="61"/>
      <c r="C26" s="61"/>
      <c r="D26" s="61"/>
      <c r="E26" s="61"/>
      <c r="F26" s="61"/>
      <c r="G26" s="61"/>
      <c r="H26" s="61"/>
      <c r="I26" s="61"/>
      <c r="J26" s="61"/>
      <c r="K26" s="99"/>
      <c r="L26" s="51">
        <f t="shared" si="4"/>
        <v>0</v>
      </c>
      <c r="M26" s="51">
        <f t="shared" si="5"/>
        <v>0</v>
      </c>
      <c r="N26" s="51">
        <f t="shared" si="6"/>
        <v>0</v>
      </c>
      <c r="O26" s="51">
        <f t="shared" si="7"/>
        <v>0</v>
      </c>
    </row>
    <row r="27" spans="1:15" hidden="1" x14ac:dyDescent="0.2">
      <c r="A27" s="65"/>
      <c r="B27" s="61"/>
      <c r="C27" s="61"/>
      <c r="D27" s="61"/>
      <c r="E27" s="61"/>
      <c r="F27" s="61"/>
      <c r="G27" s="61"/>
      <c r="H27" s="61"/>
      <c r="I27" s="61"/>
      <c r="J27" s="61"/>
      <c r="K27" s="99"/>
      <c r="L27" s="51">
        <f t="shared" si="4"/>
        <v>0</v>
      </c>
      <c r="M27" s="51">
        <f t="shared" si="5"/>
        <v>0</v>
      </c>
      <c r="N27" s="51">
        <f t="shared" si="6"/>
        <v>0</v>
      </c>
      <c r="O27" s="51">
        <f t="shared" si="7"/>
        <v>0</v>
      </c>
    </row>
    <row r="28" spans="1:15" hidden="1" x14ac:dyDescent="0.2">
      <c r="A28" s="65"/>
      <c r="B28" s="61"/>
      <c r="C28" s="61"/>
      <c r="D28" s="61"/>
      <c r="E28" s="61"/>
      <c r="F28" s="61"/>
      <c r="G28" s="61"/>
      <c r="H28" s="61"/>
      <c r="I28" s="61"/>
      <c r="J28" s="61"/>
      <c r="K28" s="99"/>
      <c r="L28" s="51">
        <f t="shared" si="4"/>
        <v>0</v>
      </c>
      <c r="M28" s="51">
        <f t="shared" si="5"/>
        <v>0</v>
      </c>
      <c r="N28" s="51">
        <f t="shared" si="6"/>
        <v>0</v>
      </c>
      <c r="O28" s="51">
        <f t="shared" si="7"/>
        <v>0</v>
      </c>
    </row>
    <row r="29" spans="1:15" hidden="1" x14ac:dyDescent="0.2">
      <c r="A29" s="65"/>
      <c r="B29" s="61"/>
      <c r="C29" s="61"/>
      <c r="D29" s="61"/>
      <c r="E29" s="61"/>
      <c r="F29" s="61"/>
      <c r="G29" s="61"/>
      <c r="H29" s="61"/>
      <c r="I29" s="61"/>
      <c r="J29" s="61"/>
      <c r="K29" s="99"/>
      <c r="L29" s="51">
        <f t="shared" si="4"/>
        <v>0</v>
      </c>
      <c r="M29" s="51">
        <f t="shared" si="5"/>
        <v>0</v>
      </c>
      <c r="N29" s="51">
        <f t="shared" si="6"/>
        <v>0</v>
      </c>
      <c r="O29" s="51">
        <f t="shared" si="7"/>
        <v>0</v>
      </c>
    </row>
    <row r="30" spans="1:15" hidden="1" x14ac:dyDescent="0.2">
      <c r="A30" s="65"/>
      <c r="B30" s="61"/>
      <c r="C30" s="61"/>
      <c r="D30" s="61"/>
      <c r="E30" s="61"/>
      <c r="F30" s="61"/>
      <c r="G30" s="61"/>
      <c r="H30" s="61"/>
      <c r="I30" s="61"/>
      <c r="J30" s="61"/>
      <c r="K30" s="99"/>
      <c r="L30" s="51">
        <f t="shared" si="4"/>
        <v>0</v>
      </c>
      <c r="M30" s="51">
        <f t="shared" si="5"/>
        <v>0</v>
      </c>
      <c r="N30" s="51">
        <f t="shared" si="6"/>
        <v>0</v>
      </c>
      <c r="O30" s="51">
        <f t="shared" si="7"/>
        <v>0</v>
      </c>
    </row>
    <row r="31" spans="1:15" hidden="1" x14ac:dyDescent="0.2">
      <c r="A31" s="65"/>
      <c r="B31" s="61"/>
      <c r="C31" s="61"/>
      <c r="D31" s="61"/>
      <c r="E31" s="61"/>
      <c r="F31" s="61"/>
      <c r="G31" s="61"/>
      <c r="H31" s="61"/>
      <c r="I31" s="61"/>
      <c r="J31" s="61"/>
      <c r="K31" s="99"/>
      <c r="L31" s="51">
        <f t="shared" si="4"/>
        <v>0</v>
      </c>
      <c r="M31" s="51">
        <f t="shared" si="5"/>
        <v>0</v>
      </c>
      <c r="N31" s="51">
        <f t="shared" si="6"/>
        <v>0</v>
      </c>
      <c r="O31" s="51">
        <f t="shared" si="7"/>
        <v>0</v>
      </c>
    </row>
    <row r="32" spans="1:15" hidden="1" x14ac:dyDescent="0.2">
      <c r="A32" s="65"/>
      <c r="B32" s="61"/>
      <c r="C32" s="61"/>
      <c r="D32" s="61"/>
      <c r="E32" s="61"/>
      <c r="F32" s="61"/>
      <c r="G32" s="61"/>
      <c r="H32" s="61"/>
      <c r="I32" s="61"/>
      <c r="J32" s="61"/>
      <c r="K32" s="99"/>
      <c r="L32" s="51">
        <f t="shared" si="4"/>
        <v>0</v>
      </c>
      <c r="M32" s="51">
        <f t="shared" si="5"/>
        <v>0</v>
      </c>
      <c r="N32" s="51">
        <f t="shared" si="6"/>
        <v>0</v>
      </c>
      <c r="O32" s="51">
        <f t="shared" si="7"/>
        <v>0</v>
      </c>
    </row>
    <row r="33" spans="1:15" hidden="1" x14ac:dyDescent="0.2">
      <c r="A33" s="65"/>
      <c r="B33" s="61"/>
      <c r="C33" s="61"/>
      <c r="D33" s="61"/>
      <c r="E33" s="61"/>
      <c r="F33" s="61"/>
      <c r="G33" s="61"/>
      <c r="H33" s="61"/>
      <c r="I33" s="61"/>
      <c r="J33" s="61"/>
      <c r="K33" s="99"/>
      <c r="L33" s="51">
        <f t="shared" si="4"/>
        <v>0</v>
      </c>
      <c r="M33" s="51">
        <f t="shared" si="5"/>
        <v>0</v>
      </c>
      <c r="N33" s="51">
        <f t="shared" si="6"/>
        <v>0</v>
      </c>
      <c r="O33" s="51">
        <f t="shared" si="7"/>
        <v>0</v>
      </c>
    </row>
    <row r="34" spans="1:15" hidden="1" x14ac:dyDescent="0.2">
      <c r="A34" s="65"/>
      <c r="B34" s="61"/>
      <c r="C34" s="61"/>
      <c r="D34" s="61"/>
      <c r="E34" s="61"/>
      <c r="F34" s="61"/>
      <c r="G34" s="61"/>
      <c r="H34" s="61"/>
      <c r="I34" s="61"/>
      <c r="J34" s="61"/>
      <c r="K34" s="99"/>
      <c r="L34" s="51">
        <f t="shared" si="4"/>
        <v>0</v>
      </c>
      <c r="M34" s="51">
        <f t="shared" si="5"/>
        <v>0</v>
      </c>
      <c r="N34" s="51">
        <f t="shared" si="6"/>
        <v>0</v>
      </c>
      <c r="O34" s="51">
        <f t="shared" si="7"/>
        <v>0</v>
      </c>
    </row>
    <row r="35" spans="1:15" hidden="1" x14ac:dyDescent="0.2">
      <c r="A35" s="65"/>
      <c r="B35" s="61"/>
      <c r="C35" s="61"/>
      <c r="D35" s="61"/>
      <c r="E35" s="61"/>
      <c r="F35" s="61"/>
      <c r="G35" s="61"/>
      <c r="H35" s="61"/>
      <c r="I35" s="61"/>
      <c r="J35" s="61"/>
      <c r="K35" s="99"/>
      <c r="L35" s="51">
        <f t="shared" si="4"/>
        <v>0</v>
      </c>
      <c r="M35" s="51">
        <f t="shared" si="5"/>
        <v>0</v>
      </c>
      <c r="N35" s="51">
        <f t="shared" si="6"/>
        <v>0</v>
      </c>
      <c r="O35" s="51">
        <f t="shared" si="7"/>
        <v>0</v>
      </c>
    </row>
    <row r="36" spans="1:15" hidden="1" x14ac:dyDescent="0.2">
      <c r="A36" s="65"/>
      <c r="B36" s="61"/>
      <c r="C36" s="61"/>
      <c r="D36" s="61"/>
      <c r="E36" s="61"/>
      <c r="F36" s="61"/>
      <c r="G36" s="61"/>
      <c r="H36" s="61"/>
      <c r="I36" s="61"/>
      <c r="J36" s="61"/>
      <c r="K36" s="99"/>
      <c r="L36" s="51">
        <f t="shared" si="4"/>
        <v>0</v>
      </c>
      <c r="M36" s="51">
        <f t="shared" si="5"/>
        <v>0</v>
      </c>
      <c r="N36" s="51">
        <f t="shared" si="6"/>
        <v>0</v>
      </c>
      <c r="O36" s="51">
        <f t="shared" si="7"/>
        <v>0</v>
      </c>
    </row>
    <row r="37" spans="1:15" hidden="1" x14ac:dyDescent="0.2">
      <c r="A37" s="65"/>
      <c r="B37" s="61"/>
      <c r="C37" s="61"/>
      <c r="D37" s="61"/>
      <c r="E37" s="61"/>
      <c r="F37" s="61"/>
      <c r="G37" s="61"/>
      <c r="H37" s="61"/>
      <c r="I37" s="61"/>
      <c r="J37" s="61"/>
      <c r="K37" s="99"/>
      <c r="L37" s="51">
        <f t="shared" si="4"/>
        <v>0</v>
      </c>
      <c r="M37" s="51">
        <f t="shared" si="5"/>
        <v>0</v>
      </c>
      <c r="N37" s="51">
        <f t="shared" si="6"/>
        <v>0</v>
      </c>
      <c r="O37" s="51">
        <f t="shared" si="7"/>
        <v>0</v>
      </c>
    </row>
    <row r="38" spans="1:15" hidden="1" x14ac:dyDescent="0.2">
      <c r="A38" s="65"/>
      <c r="B38" s="61"/>
      <c r="C38" s="61"/>
      <c r="D38" s="61"/>
      <c r="E38" s="61"/>
      <c r="F38" s="61"/>
      <c r="G38" s="61"/>
      <c r="H38" s="61"/>
      <c r="I38" s="61"/>
      <c r="J38" s="61"/>
      <c r="K38" s="99"/>
      <c r="L38" s="51">
        <f t="shared" si="4"/>
        <v>0</v>
      </c>
      <c r="M38" s="51">
        <f t="shared" si="5"/>
        <v>0</v>
      </c>
      <c r="N38" s="51">
        <f t="shared" si="6"/>
        <v>0</v>
      </c>
      <c r="O38" s="51">
        <f t="shared" si="7"/>
        <v>0</v>
      </c>
    </row>
    <row r="39" spans="1:15" hidden="1" x14ac:dyDescent="0.2">
      <c r="A39" s="65"/>
      <c r="B39" s="61"/>
      <c r="C39" s="61"/>
      <c r="D39" s="61"/>
      <c r="E39" s="61"/>
      <c r="F39" s="61"/>
      <c r="G39" s="61"/>
      <c r="H39" s="61"/>
      <c r="I39" s="61"/>
      <c r="J39" s="61"/>
      <c r="K39" s="99"/>
      <c r="L39" s="51">
        <f t="shared" si="4"/>
        <v>0</v>
      </c>
      <c r="M39" s="51">
        <f t="shared" si="5"/>
        <v>0</v>
      </c>
      <c r="N39" s="51">
        <f t="shared" si="6"/>
        <v>0</v>
      </c>
      <c r="O39" s="51">
        <f t="shared" si="7"/>
        <v>0</v>
      </c>
    </row>
    <row r="40" spans="1:15" hidden="1" x14ac:dyDescent="0.2">
      <c r="A40" s="65"/>
      <c r="B40" s="61"/>
      <c r="C40" s="61"/>
      <c r="D40" s="61"/>
      <c r="E40" s="61"/>
      <c r="F40" s="61"/>
      <c r="G40" s="61"/>
      <c r="H40" s="61"/>
      <c r="I40" s="61"/>
      <c r="J40" s="61"/>
      <c r="K40" s="99"/>
      <c r="L40" s="51">
        <f t="shared" si="4"/>
        <v>0</v>
      </c>
      <c r="M40" s="51">
        <f t="shared" si="5"/>
        <v>0</v>
      </c>
      <c r="N40" s="51">
        <f t="shared" si="6"/>
        <v>0</v>
      </c>
      <c r="O40" s="51">
        <f t="shared" si="7"/>
        <v>0</v>
      </c>
    </row>
    <row r="41" spans="1:15" hidden="1" x14ac:dyDescent="0.2">
      <c r="A41" s="65"/>
      <c r="B41" s="61"/>
      <c r="C41" s="61"/>
      <c r="D41" s="61"/>
      <c r="E41" s="61"/>
      <c r="F41" s="61"/>
      <c r="G41" s="61"/>
      <c r="H41" s="61"/>
      <c r="I41" s="61"/>
      <c r="J41" s="61"/>
      <c r="K41" s="99"/>
      <c r="L41" s="51">
        <f t="shared" si="4"/>
        <v>0</v>
      </c>
      <c r="M41" s="51">
        <f t="shared" si="5"/>
        <v>0</v>
      </c>
      <c r="N41" s="51">
        <f t="shared" si="6"/>
        <v>0</v>
      </c>
      <c r="O41" s="51">
        <f t="shared" si="7"/>
        <v>0</v>
      </c>
    </row>
    <row r="42" spans="1:15" hidden="1" x14ac:dyDescent="0.2">
      <c r="A42" s="65"/>
      <c r="B42" s="61"/>
      <c r="C42" s="61"/>
      <c r="D42" s="61"/>
      <c r="E42" s="61"/>
      <c r="F42" s="61"/>
      <c r="G42" s="61"/>
      <c r="H42" s="61"/>
      <c r="I42" s="61"/>
      <c r="J42" s="61"/>
      <c r="K42" s="99"/>
      <c r="L42" s="51">
        <f t="shared" si="4"/>
        <v>0</v>
      </c>
      <c r="M42" s="51">
        <f t="shared" si="5"/>
        <v>0</v>
      </c>
      <c r="N42" s="51">
        <f t="shared" si="6"/>
        <v>0</v>
      </c>
      <c r="O42" s="51">
        <f t="shared" si="7"/>
        <v>0</v>
      </c>
    </row>
    <row r="43" spans="1:15" hidden="1" x14ac:dyDescent="0.2">
      <c r="A43" s="65"/>
      <c r="B43" s="61"/>
      <c r="C43" s="61"/>
      <c r="D43" s="61"/>
      <c r="E43" s="61"/>
      <c r="F43" s="61"/>
      <c r="G43" s="61"/>
      <c r="H43" s="61"/>
      <c r="I43" s="61"/>
      <c r="J43" s="61"/>
      <c r="K43" s="99"/>
      <c r="L43" s="51">
        <f t="shared" si="4"/>
        <v>0</v>
      </c>
      <c r="M43" s="51">
        <f t="shared" si="5"/>
        <v>0</v>
      </c>
      <c r="N43" s="51">
        <f t="shared" si="6"/>
        <v>0</v>
      </c>
      <c r="O43" s="51">
        <f t="shared" si="7"/>
        <v>0</v>
      </c>
    </row>
    <row r="44" spans="1:15" hidden="1" x14ac:dyDescent="0.2">
      <c r="A44" s="65"/>
      <c r="B44" s="61"/>
      <c r="C44" s="61"/>
      <c r="D44" s="61"/>
      <c r="E44" s="61"/>
      <c r="F44" s="61"/>
      <c r="G44" s="61"/>
      <c r="H44" s="61"/>
      <c r="I44" s="61"/>
      <c r="J44" s="61"/>
      <c r="K44" s="99"/>
      <c r="L44" s="51">
        <f t="shared" si="4"/>
        <v>0</v>
      </c>
      <c r="M44" s="51">
        <f t="shared" si="5"/>
        <v>0</v>
      </c>
      <c r="N44" s="51">
        <f t="shared" si="6"/>
        <v>0</v>
      </c>
      <c r="O44" s="51">
        <f t="shared" si="7"/>
        <v>0</v>
      </c>
    </row>
    <row r="45" spans="1:15" hidden="1" x14ac:dyDescent="0.2">
      <c r="A45" s="65"/>
      <c r="B45" s="61"/>
      <c r="C45" s="61"/>
      <c r="D45" s="61"/>
      <c r="E45" s="61"/>
      <c r="F45" s="61"/>
      <c r="G45" s="61"/>
      <c r="H45" s="61"/>
      <c r="I45" s="61"/>
      <c r="J45" s="61"/>
      <c r="K45" s="99"/>
      <c r="L45" s="51">
        <f t="shared" si="4"/>
        <v>0</v>
      </c>
      <c r="M45" s="51">
        <f t="shared" si="5"/>
        <v>0</v>
      </c>
      <c r="N45" s="51">
        <f t="shared" si="6"/>
        <v>0</v>
      </c>
      <c r="O45" s="51">
        <f t="shared" si="7"/>
        <v>0</v>
      </c>
    </row>
    <row r="46" spans="1:15" hidden="1" x14ac:dyDescent="0.2">
      <c r="A46" s="65"/>
      <c r="B46" s="61"/>
      <c r="C46" s="61"/>
      <c r="D46" s="61"/>
      <c r="E46" s="61"/>
      <c r="F46" s="61"/>
      <c r="G46" s="61"/>
      <c r="H46" s="61"/>
      <c r="I46" s="61"/>
      <c r="J46" s="61"/>
      <c r="K46" s="99"/>
      <c r="L46" s="51">
        <f t="shared" si="4"/>
        <v>0</v>
      </c>
      <c r="M46" s="51">
        <f t="shared" si="5"/>
        <v>0</v>
      </c>
      <c r="N46" s="51">
        <f t="shared" si="6"/>
        <v>0</v>
      </c>
      <c r="O46" s="51">
        <f t="shared" si="7"/>
        <v>0</v>
      </c>
    </row>
    <row r="47" spans="1:15" hidden="1" x14ac:dyDescent="0.2">
      <c r="A47" s="65"/>
      <c r="B47" s="61"/>
      <c r="C47" s="61"/>
      <c r="D47" s="61"/>
      <c r="E47" s="61"/>
      <c r="F47" s="61"/>
      <c r="G47" s="61"/>
      <c r="H47" s="61"/>
      <c r="I47" s="61"/>
      <c r="J47" s="61"/>
      <c r="K47" s="99"/>
      <c r="L47" s="51">
        <f t="shared" si="4"/>
        <v>0</v>
      </c>
      <c r="M47" s="51">
        <f t="shared" si="5"/>
        <v>0</v>
      </c>
      <c r="N47" s="51">
        <f t="shared" si="6"/>
        <v>0</v>
      </c>
      <c r="O47" s="51">
        <f t="shared" si="7"/>
        <v>0</v>
      </c>
    </row>
    <row r="48" spans="1:15" hidden="1" x14ac:dyDescent="0.2">
      <c r="A48" s="65"/>
      <c r="B48" s="61"/>
      <c r="C48" s="61"/>
      <c r="D48" s="61"/>
      <c r="E48" s="61"/>
      <c r="F48" s="61"/>
      <c r="G48" s="61"/>
      <c r="H48" s="61"/>
      <c r="I48" s="61"/>
      <c r="J48" s="61"/>
      <c r="K48" s="99"/>
      <c r="L48" s="51">
        <f t="shared" si="4"/>
        <v>0</v>
      </c>
      <c r="M48" s="51">
        <f t="shared" si="5"/>
        <v>0</v>
      </c>
      <c r="N48" s="51">
        <f t="shared" si="6"/>
        <v>0</v>
      </c>
      <c r="O48" s="51">
        <f t="shared" si="7"/>
        <v>0</v>
      </c>
    </row>
    <row r="49" spans="1:15" hidden="1" x14ac:dyDescent="0.2">
      <c r="A49" s="65"/>
      <c r="B49" s="61"/>
      <c r="C49" s="61"/>
      <c r="D49" s="61"/>
      <c r="E49" s="61"/>
      <c r="F49" s="61"/>
      <c r="G49" s="61"/>
      <c r="H49" s="61"/>
      <c r="I49" s="61"/>
      <c r="J49" s="61"/>
      <c r="K49" s="99"/>
      <c r="L49" s="51">
        <f t="shared" si="4"/>
        <v>0</v>
      </c>
      <c r="M49" s="51">
        <f t="shared" si="5"/>
        <v>0</v>
      </c>
      <c r="N49" s="51">
        <f t="shared" si="6"/>
        <v>0</v>
      </c>
      <c r="O49" s="51">
        <f t="shared" si="7"/>
        <v>0</v>
      </c>
    </row>
    <row r="50" spans="1:15" hidden="1" x14ac:dyDescent="0.2">
      <c r="A50" s="65"/>
      <c r="B50" s="61"/>
      <c r="C50" s="61"/>
      <c r="D50" s="61"/>
      <c r="E50" s="61"/>
      <c r="F50" s="61"/>
      <c r="G50" s="61"/>
      <c r="H50" s="61"/>
      <c r="I50" s="61"/>
      <c r="J50" s="61"/>
      <c r="K50" s="99"/>
      <c r="L50" s="51">
        <f t="shared" si="4"/>
        <v>0</v>
      </c>
      <c r="M50" s="51">
        <f t="shared" si="5"/>
        <v>0</v>
      </c>
      <c r="N50" s="51">
        <f t="shared" si="6"/>
        <v>0</v>
      </c>
      <c r="O50" s="51">
        <f t="shared" si="7"/>
        <v>0</v>
      </c>
    </row>
    <row r="51" spans="1:15" hidden="1" x14ac:dyDescent="0.2">
      <c r="A51" s="65"/>
      <c r="B51" s="61"/>
      <c r="C51" s="61"/>
      <c r="D51" s="61"/>
      <c r="E51" s="61"/>
      <c r="F51" s="61"/>
      <c r="G51" s="61"/>
      <c r="H51" s="61"/>
      <c r="I51" s="61"/>
      <c r="J51" s="61"/>
      <c r="K51" s="99"/>
      <c r="L51" s="51">
        <f t="shared" si="4"/>
        <v>0</v>
      </c>
      <c r="M51" s="51">
        <f t="shared" si="5"/>
        <v>0</v>
      </c>
      <c r="N51" s="51">
        <f t="shared" si="6"/>
        <v>0</v>
      </c>
      <c r="O51" s="51">
        <f t="shared" si="7"/>
        <v>0</v>
      </c>
    </row>
    <row r="52" spans="1:15" hidden="1" x14ac:dyDescent="0.2">
      <c r="A52" s="65"/>
      <c r="B52" s="61"/>
      <c r="C52" s="61"/>
      <c r="D52" s="61"/>
      <c r="E52" s="61"/>
      <c r="F52" s="61"/>
      <c r="G52" s="61"/>
      <c r="H52" s="61"/>
      <c r="I52" s="61"/>
      <c r="J52" s="61"/>
      <c r="K52" s="99"/>
      <c r="L52" s="51">
        <f t="shared" si="4"/>
        <v>0</v>
      </c>
      <c r="M52" s="51">
        <f t="shared" si="5"/>
        <v>0</v>
      </c>
      <c r="N52" s="51">
        <f t="shared" si="6"/>
        <v>0</v>
      </c>
      <c r="O52" s="51">
        <f t="shared" si="7"/>
        <v>0</v>
      </c>
    </row>
    <row r="53" spans="1:15" hidden="1" x14ac:dyDescent="0.2">
      <c r="A53" s="125"/>
      <c r="B53" s="61"/>
      <c r="C53" s="61"/>
      <c r="D53" s="71"/>
      <c r="E53" s="54"/>
      <c r="F53" s="62"/>
      <c r="G53" s="62"/>
      <c r="H53" s="62"/>
      <c r="I53" s="62"/>
      <c r="J53" s="62"/>
      <c r="K53" s="99"/>
      <c r="L53" s="51">
        <f t="shared" si="4"/>
        <v>0</v>
      </c>
      <c r="M53" s="51">
        <f t="shared" si="5"/>
        <v>0</v>
      </c>
      <c r="N53" s="51">
        <f t="shared" si="6"/>
        <v>0</v>
      </c>
      <c r="O53" s="51">
        <f t="shared" si="7"/>
        <v>0</v>
      </c>
    </row>
    <row r="54" spans="1:15" ht="15" customHeight="1" x14ac:dyDescent="0.2">
      <c r="A54" s="176" t="s">
        <v>27</v>
      </c>
      <c r="B54" s="177"/>
      <c r="C54" s="177"/>
      <c r="D54" s="177"/>
      <c r="E54" s="177"/>
      <c r="F54" s="177"/>
      <c r="G54" s="177"/>
      <c r="H54" s="177"/>
      <c r="I54" s="177"/>
      <c r="J54" s="177"/>
      <c r="K54" s="178"/>
      <c r="L54" s="56">
        <f>SUM(L9:L53)</f>
        <v>0</v>
      </c>
      <c r="M54" s="56">
        <f>SUM(M9:M53)</f>
        <v>0</v>
      </c>
      <c r="N54" s="56">
        <f>SUM(N9:N53)</f>
        <v>0</v>
      </c>
      <c r="O54" s="56">
        <f>SUM(O9:O53)</f>
        <v>0</v>
      </c>
    </row>
    <row r="55" spans="1:15" x14ac:dyDescent="0.2">
      <c r="A55" s="172" t="s">
        <v>29</v>
      </c>
      <c r="B55" s="172"/>
      <c r="C55" s="172"/>
      <c r="D55" s="172"/>
      <c r="E55" s="172"/>
      <c r="F55" s="172"/>
      <c r="G55" s="172"/>
      <c r="H55" s="172"/>
      <c r="I55" s="172"/>
      <c r="J55" s="172"/>
      <c r="K55" s="172"/>
      <c r="L55" s="56">
        <f>ROUND(L54,2)</f>
        <v>0</v>
      </c>
      <c r="M55" s="56">
        <f t="shared" ref="M55:O55" si="8">ROUND(M54,2)</f>
        <v>0</v>
      </c>
      <c r="N55" s="56">
        <f t="shared" si="8"/>
        <v>0</v>
      </c>
      <c r="O55" s="56">
        <f t="shared" si="8"/>
        <v>0</v>
      </c>
    </row>
    <row r="56" spans="1:15" x14ac:dyDescent="0.2">
      <c r="A56" s="172" t="s">
        <v>28</v>
      </c>
      <c r="B56" s="172"/>
      <c r="C56" s="172"/>
      <c r="D56" s="172"/>
      <c r="E56" s="172"/>
      <c r="F56" s="172"/>
      <c r="G56" s="172"/>
      <c r="H56" s="172"/>
      <c r="I56" s="172"/>
      <c r="J56" s="172"/>
      <c r="K56" s="172"/>
      <c r="L56" s="172"/>
      <c r="M56" s="172"/>
      <c r="N56" s="172"/>
      <c r="O56" s="57">
        <f>Ribasso</f>
        <v>0.10150000000000001</v>
      </c>
    </row>
    <row r="57" spans="1:15" x14ac:dyDescent="0.2">
      <c r="A57" s="172" t="s">
        <v>31</v>
      </c>
      <c r="B57" s="172"/>
      <c r="C57" s="172"/>
      <c r="D57" s="172"/>
      <c r="E57" s="172"/>
      <c r="F57" s="172"/>
      <c r="G57" s="172"/>
      <c r="H57" s="172"/>
      <c r="I57" s="172"/>
      <c r="J57" s="172"/>
      <c r="K57" s="172"/>
      <c r="L57" s="172"/>
      <c r="M57" s="172"/>
      <c r="N57" s="172"/>
      <c r="O57" s="56">
        <f>ROUND(O56*O55,2)</f>
        <v>0</v>
      </c>
    </row>
    <row r="58" spans="1:15" ht="19.5" x14ac:dyDescent="0.2">
      <c r="A58" s="170" t="s">
        <v>30</v>
      </c>
      <c r="B58" s="170"/>
      <c r="C58" s="170"/>
      <c r="D58" s="170"/>
      <c r="E58" s="170"/>
      <c r="F58" s="170"/>
      <c r="G58" s="170"/>
      <c r="H58" s="170"/>
      <c r="I58" s="170"/>
      <c r="J58" s="170"/>
      <c r="K58" s="170"/>
      <c r="L58" s="58">
        <f>L55-(O56*L55)</f>
        <v>0</v>
      </c>
      <c r="M58" s="58">
        <f>M55</f>
        <v>0</v>
      </c>
      <c r="N58" s="58">
        <f>N55</f>
        <v>0</v>
      </c>
      <c r="O58" s="58">
        <f>O55-O57</f>
        <v>0</v>
      </c>
    </row>
    <row r="59" spans="1:15" ht="19.5" x14ac:dyDescent="0.2">
      <c r="A59" s="170" t="s">
        <v>7</v>
      </c>
      <c r="B59" s="170"/>
      <c r="C59" s="170"/>
      <c r="D59" s="170"/>
      <c r="E59" s="170"/>
      <c r="F59" s="170"/>
      <c r="G59" s="170"/>
      <c r="H59" s="170"/>
      <c r="I59" s="170"/>
      <c r="J59" s="170"/>
      <c r="K59" s="170"/>
      <c r="L59" s="170"/>
      <c r="M59" s="170"/>
      <c r="N59" s="170"/>
      <c r="O59" s="98">
        <f>M58+N58+O58</f>
        <v>0</v>
      </c>
    </row>
    <row r="60" spans="1:15" x14ac:dyDescent="0.2">
      <c r="A60" s="59"/>
      <c r="B60" s="59"/>
      <c r="C60" s="59"/>
      <c r="D60" s="5" t="s">
        <v>4</v>
      </c>
    </row>
    <row r="61" spans="1:15" x14ac:dyDescent="0.2">
      <c r="A61" s="63"/>
      <c r="B61" s="63"/>
      <c r="C61" s="63"/>
      <c r="D61" s="5" t="s">
        <v>37</v>
      </c>
    </row>
  </sheetData>
  <mergeCells count="13">
    <mergeCell ref="A58:K58"/>
    <mergeCell ref="A59:N59"/>
    <mergeCell ref="A54:K54"/>
    <mergeCell ref="C3:K3"/>
    <mergeCell ref="A55:K55"/>
    <mergeCell ref="A56:N56"/>
    <mergeCell ref="A57:N57"/>
    <mergeCell ref="B1:O1"/>
    <mergeCell ref="A2:O2"/>
    <mergeCell ref="L3:O7"/>
    <mergeCell ref="C4:K5"/>
    <mergeCell ref="C6:K6"/>
    <mergeCell ref="D7:K7"/>
  </mergeCells>
  <pageMargins left="0.7" right="0.7" top="0.75" bottom="0.75" header="0.3" footer="0.3"/>
  <pageSetup paperSize="9" scale="46"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Appoggio!$A$2:$A$5</xm:f>
          </x14:formula1>
          <xm:sqref>B6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663300"/>
    <pageSetUpPr fitToPage="1"/>
  </sheetPr>
  <dimension ref="A1:O61"/>
  <sheetViews>
    <sheetView topLeftCell="B2" zoomScaleNormal="100" workbookViewId="0">
      <selection activeCell="B11" sqref="A11:XFD53"/>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4" width="16" style="5" bestFit="1" customWidth="1"/>
    <col min="15" max="15" width="18" style="5" bestFit="1" customWidth="1"/>
    <col min="16" max="16384" width="26.7109375" style="5"/>
  </cols>
  <sheetData>
    <row r="1" spans="1:15" ht="100.5" customHeight="1" x14ac:dyDescent="0.2">
      <c r="A1" s="60"/>
      <c r="B1" s="152" t="s">
        <v>1560</v>
      </c>
      <c r="C1" s="153"/>
      <c r="D1" s="153"/>
      <c r="E1" s="153"/>
      <c r="F1" s="153"/>
      <c r="G1" s="153"/>
      <c r="H1" s="153"/>
      <c r="I1" s="153"/>
      <c r="J1" s="153"/>
      <c r="K1" s="153"/>
      <c r="L1" s="153"/>
      <c r="M1" s="153"/>
      <c r="N1" s="153"/>
      <c r="O1" s="154"/>
    </row>
    <row r="2" spans="1:15" ht="19.5" x14ac:dyDescent="0.25">
      <c r="A2" s="149" t="s">
        <v>1559</v>
      </c>
      <c r="B2" s="150"/>
      <c r="C2" s="150"/>
      <c r="D2" s="150"/>
      <c r="E2" s="150"/>
      <c r="F2" s="150"/>
      <c r="G2" s="150"/>
      <c r="H2" s="150"/>
      <c r="I2" s="150"/>
      <c r="J2" s="150"/>
      <c r="K2" s="150"/>
      <c r="L2" s="150"/>
      <c r="M2" s="150"/>
      <c r="N2" s="150"/>
      <c r="O2" s="151"/>
    </row>
    <row r="3" spans="1:15" x14ac:dyDescent="0.2">
      <c r="A3" s="30" t="s">
        <v>0</v>
      </c>
      <c r="B3" s="82" t="str">
        <f>INTESTAZIONE!B2</f>
        <v>Tecnocostruzioni s.r.l.</v>
      </c>
      <c r="C3" s="155" t="s">
        <v>1558</v>
      </c>
      <c r="D3" s="156"/>
      <c r="E3" s="156"/>
      <c r="F3" s="156"/>
      <c r="G3" s="156"/>
      <c r="H3" s="156"/>
      <c r="I3" s="156"/>
      <c r="J3" s="156"/>
      <c r="K3" s="157"/>
      <c r="L3" s="155"/>
      <c r="M3" s="155"/>
      <c r="N3" s="156"/>
      <c r="O3" s="157"/>
    </row>
    <row r="4" spans="1:15" ht="30" customHeight="1" x14ac:dyDescent="0.2">
      <c r="A4" s="30" t="s">
        <v>1</v>
      </c>
      <c r="B4" s="108" t="str">
        <f>INTESTAZIONE!F4</f>
        <v>Luglio 2024</v>
      </c>
      <c r="C4" s="179"/>
      <c r="D4" s="180"/>
      <c r="E4" s="180"/>
      <c r="F4" s="180"/>
      <c r="G4" s="180"/>
      <c r="H4" s="180"/>
      <c r="I4" s="180"/>
      <c r="J4" s="180"/>
      <c r="K4" s="181"/>
      <c r="L4" s="158"/>
      <c r="M4" s="158"/>
      <c r="N4" s="159"/>
      <c r="O4" s="160"/>
    </row>
    <row r="5" spans="1:15" x14ac:dyDescent="0.2">
      <c r="A5" s="30" t="s">
        <v>2</v>
      </c>
      <c r="B5" s="123" t="s">
        <v>1600</v>
      </c>
      <c r="C5" s="167"/>
      <c r="D5" s="168"/>
      <c r="E5" s="168"/>
      <c r="F5" s="168"/>
      <c r="G5" s="168"/>
      <c r="H5" s="168"/>
      <c r="I5" s="168"/>
      <c r="J5" s="168"/>
      <c r="K5" s="169"/>
      <c r="L5" s="158"/>
      <c r="M5" s="158"/>
      <c r="N5" s="159"/>
      <c r="O5" s="160"/>
    </row>
    <row r="6" spans="1:15" x14ac:dyDescent="0.2">
      <c r="A6" s="83" t="s">
        <v>39</v>
      </c>
      <c r="B6" s="30" t="s">
        <v>1565</v>
      </c>
      <c r="C6" s="171" t="s">
        <v>40</v>
      </c>
      <c r="D6" s="171"/>
      <c r="E6" s="171"/>
      <c r="F6" s="171"/>
      <c r="G6" s="171"/>
      <c r="H6" s="171"/>
      <c r="I6" s="171"/>
      <c r="J6" s="171"/>
      <c r="K6" s="171"/>
      <c r="L6" s="158"/>
      <c r="M6" s="158"/>
      <c r="N6" s="159"/>
      <c r="O6" s="160"/>
    </row>
    <row r="7" spans="1:15" x14ac:dyDescent="0.2">
      <c r="A7" s="84" t="s">
        <v>1557</v>
      </c>
      <c r="B7" s="30" t="s">
        <v>1604</v>
      </c>
      <c r="C7" s="109" t="s">
        <v>1612</v>
      </c>
      <c r="D7" s="171" t="s">
        <v>41</v>
      </c>
      <c r="E7" s="171"/>
      <c r="F7" s="171"/>
      <c r="G7" s="171"/>
      <c r="H7" s="171"/>
      <c r="I7" s="171"/>
      <c r="J7" s="171"/>
      <c r="K7" s="171"/>
      <c r="L7" s="158"/>
      <c r="M7" s="158"/>
      <c r="N7" s="159"/>
      <c r="O7" s="160"/>
    </row>
    <row r="8" spans="1:15" ht="63.75" x14ac:dyDescent="0.2">
      <c r="A8" s="48" t="s">
        <v>1599</v>
      </c>
      <c r="B8" s="49" t="s">
        <v>9</v>
      </c>
      <c r="C8" s="49" t="s">
        <v>1568</v>
      </c>
      <c r="D8" s="49" t="s">
        <v>3</v>
      </c>
      <c r="E8" s="49" t="s">
        <v>13</v>
      </c>
      <c r="F8" s="49" t="s">
        <v>14</v>
      </c>
      <c r="G8" s="49" t="s">
        <v>16</v>
      </c>
      <c r="H8" s="49" t="s">
        <v>17</v>
      </c>
      <c r="I8" s="49" t="s">
        <v>18</v>
      </c>
      <c r="J8" s="49" t="s">
        <v>15</v>
      </c>
      <c r="K8" s="49" t="s">
        <v>23</v>
      </c>
      <c r="L8" s="49" t="s">
        <v>1556</v>
      </c>
      <c r="M8" s="49" t="s">
        <v>26</v>
      </c>
      <c r="N8" s="49" t="s">
        <v>25</v>
      </c>
      <c r="O8" s="49" t="s">
        <v>24</v>
      </c>
    </row>
    <row r="9" spans="1:15" ht="41.45" customHeight="1" x14ac:dyDescent="0.2">
      <c r="A9" s="182" t="s">
        <v>1691</v>
      </c>
      <c r="B9" s="61" t="s">
        <v>1623</v>
      </c>
      <c r="C9" s="61" t="s">
        <v>1624</v>
      </c>
      <c r="D9" s="61" t="s">
        <v>1625</v>
      </c>
      <c r="E9" s="61" t="s">
        <v>231</v>
      </c>
      <c r="F9" s="61">
        <v>39.06</v>
      </c>
      <c r="G9" s="61">
        <v>0</v>
      </c>
      <c r="H9" s="61">
        <v>1.82</v>
      </c>
      <c r="I9" s="61">
        <v>37.24</v>
      </c>
      <c r="J9" s="61">
        <v>0</v>
      </c>
      <c r="K9" s="99">
        <v>2</v>
      </c>
      <c r="L9" s="51">
        <f t="shared" ref="L9:L53" si="0">G9*K9</f>
        <v>0</v>
      </c>
      <c r="M9" s="51">
        <f t="shared" ref="M9:M53" si="1">K9*H9</f>
        <v>3.64</v>
      </c>
      <c r="N9" s="51">
        <f t="shared" ref="N9:N53" si="2">K9*I9</f>
        <v>74.48</v>
      </c>
      <c r="O9" s="51">
        <f t="shared" ref="O9:O53" si="3">J9*K9</f>
        <v>0</v>
      </c>
    </row>
    <row r="10" spans="1:15" ht="60.75" customHeight="1" x14ac:dyDescent="0.2">
      <c r="A10" s="183"/>
      <c r="B10" s="61">
        <v>188</v>
      </c>
      <c r="C10" s="61" t="s">
        <v>239</v>
      </c>
      <c r="D10" s="61" t="s">
        <v>240</v>
      </c>
      <c r="E10" s="61" t="s">
        <v>56</v>
      </c>
      <c r="F10" s="61">
        <v>48.7</v>
      </c>
      <c r="G10" s="61">
        <v>37.912950000000002</v>
      </c>
      <c r="H10" s="61">
        <v>1.82</v>
      </c>
      <c r="I10" s="61">
        <v>0</v>
      </c>
      <c r="J10" s="61">
        <v>46.88</v>
      </c>
      <c r="K10" s="99">
        <v>1</v>
      </c>
      <c r="L10" s="51">
        <f t="shared" si="0"/>
        <v>37.912950000000002</v>
      </c>
      <c r="M10" s="51">
        <f t="shared" si="1"/>
        <v>1.82</v>
      </c>
      <c r="N10" s="51">
        <f t="shared" si="2"/>
        <v>0</v>
      </c>
      <c r="O10" s="51">
        <f t="shared" si="3"/>
        <v>46.88</v>
      </c>
    </row>
    <row r="11" spans="1:15" hidden="1" x14ac:dyDescent="0.2">
      <c r="A11" s="65"/>
      <c r="B11" s="61"/>
      <c r="C11" s="61"/>
      <c r="D11" s="61"/>
      <c r="E11" s="61"/>
      <c r="F11" s="61"/>
      <c r="G11" s="61"/>
      <c r="H11" s="61"/>
      <c r="I11" s="61"/>
      <c r="J11" s="61"/>
      <c r="K11" s="99"/>
      <c r="L11" s="51">
        <f t="shared" si="0"/>
        <v>0</v>
      </c>
      <c r="M11" s="51">
        <f t="shared" si="1"/>
        <v>0</v>
      </c>
      <c r="N11" s="51">
        <f t="shared" si="2"/>
        <v>0</v>
      </c>
      <c r="O11" s="51">
        <f t="shared" si="3"/>
        <v>0</v>
      </c>
    </row>
    <row r="12" spans="1:15" hidden="1" x14ac:dyDescent="0.2">
      <c r="A12" s="65"/>
      <c r="B12" s="61"/>
      <c r="C12" s="61"/>
      <c r="D12" s="61"/>
      <c r="E12" s="61"/>
      <c r="F12" s="61"/>
      <c r="G12" s="61"/>
      <c r="H12" s="61"/>
      <c r="I12" s="61"/>
      <c r="J12" s="61"/>
      <c r="K12" s="99"/>
      <c r="L12" s="51">
        <f t="shared" si="0"/>
        <v>0</v>
      </c>
      <c r="M12" s="51">
        <f t="shared" si="1"/>
        <v>0</v>
      </c>
      <c r="N12" s="51">
        <f t="shared" si="2"/>
        <v>0</v>
      </c>
      <c r="O12" s="51">
        <f t="shared" si="3"/>
        <v>0</v>
      </c>
    </row>
    <row r="13" spans="1:15" hidden="1" x14ac:dyDescent="0.2">
      <c r="A13" s="65"/>
      <c r="B13" s="61"/>
      <c r="C13" s="61"/>
      <c r="D13" s="61"/>
      <c r="E13" s="61"/>
      <c r="F13" s="61"/>
      <c r="G13" s="61"/>
      <c r="H13" s="61"/>
      <c r="I13" s="61"/>
      <c r="J13" s="61"/>
      <c r="K13" s="99"/>
      <c r="L13" s="51">
        <f t="shared" si="0"/>
        <v>0</v>
      </c>
      <c r="M13" s="51">
        <f t="shared" si="1"/>
        <v>0</v>
      </c>
      <c r="N13" s="51">
        <f t="shared" si="2"/>
        <v>0</v>
      </c>
      <c r="O13" s="51">
        <f t="shared" si="3"/>
        <v>0</v>
      </c>
    </row>
    <row r="14" spans="1:15" hidden="1" x14ac:dyDescent="0.2">
      <c r="A14" s="65"/>
      <c r="B14" s="61"/>
      <c r="C14" s="61"/>
      <c r="D14" s="61"/>
      <c r="E14" s="61"/>
      <c r="F14" s="61"/>
      <c r="G14" s="61"/>
      <c r="H14" s="61"/>
      <c r="I14" s="61"/>
      <c r="J14" s="61"/>
      <c r="K14" s="99"/>
      <c r="L14" s="51">
        <f t="shared" si="0"/>
        <v>0</v>
      </c>
      <c r="M14" s="51">
        <f t="shared" si="1"/>
        <v>0</v>
      </c>
      <c r="N14" s="51">
        <f t="shared" si="2"/>
        <v>0</v>
      </c>
      <c r="O14" s="51">
        <f t="shared" si="3"/>
        <v>0</v>
      </c>
    </row>
    <row r="15" spans="1:15" hidden="1" x14ac:dyDescent="0.2">
      <c r="A15" s="65"/>
      <c r="B15" s="61"/>
      <c r="C15" s="61"/>
      <c r="D15" s="61"/>
      <c r="E15" s="61"/>
      <c r="F15" s="61"/>
      <c r="G15" s="61"/>
      <c r="H15" s="61"/>
      <c r="I15" s="61"/>
      <c r="J15" s="61"/>
      <c r="K15" s="99"/>
      <c r="L15" s="51">
        <f t="shared" si="0"/>
        <v>0</v>
      </c>
      <c r="M15" s="51">
        <f t="shared" si="1"/>
        <v>0</v>
      </c>
      <c r="N15" s="51">
        <f t="shared" si="2"/>
        <v>0</v>
      </c>
      <c r="O15" s="51">
        <f t="shared" si="3"/>
        <v>0</v>
      </c>
    </row>
    <row r="16" spans="1:15" hidden="1" x14ac:dyDescent="0.2">
      <c r="A16" s="65"/>
      <c r="B16" s="61"/>
      <c r="C16" s="61"/>
      <c r="D16" s="61"/>
      <c r="E16" s="61"/>
      <c r="F16" s="61"/>
      <c r="G16" s="61"/>
      <c r="H16" s="61"/>
      <c r="I16" s="61"/>
      <c r="J16" s="61"/>
      <c r="K16" s="99"/>
      <c r="L16" s="51">
        <f t="shared" si="0"/>
        <v>0</v>
      </c>
      <c r="M16" s="51">
        <f t="shared" si="1"/>
        <v>0</v>
      </c>
      <c r="N16" s="51">
        <f t="shared" si="2"/>
        <v>0</v>
      </c>
      <c r="O16" s="51">
        <f t="shared" si="3"/>
        <v>0</v>
      </c>
    </row>
    <row r="17" spans="1:15" hidden="1" x14ac:dyDescent="0.2">
      <c r="A17" s="65"/>
      <c r="B17" s="61"/>
      <c r="C17" s="61"/>
      <c r="D17" s="61"/>
      <c r="E17" s="61"/>
      <c r="F17" s="61"/>
      <c r="G17" s="61"/>
      <c r="H17" s="61"/>
      <c r="I17" s="61"/>
      <c r="J17" s="61"/>
      <c r="K17" s="99"/>
      <c r="L17" s="51">
        <f t="shared" si="0"/>
        <v>0</v>
      </c>
      <c r="M17" s="51">
        <f t="shared" si="1"/>
        <v>0</v>
      </c>
      <c r="N17" s="51">
        <f t="shared" si="2"/>
        <v>0</v>
      </c>
      <c r="O17" s="51">
        <f t="shared" si="3"/>
        <v>0</v>
      </c>
    </row>
    <row r="18" spans="1:15" hidden="1" x14ac:dyDescent="0.2">
      <c r="A18" s="65"/>
      <c r="B18" s="61"/>
      <c r="C18" s="61"/>
      <c r="D18" s="61"/>
      <c r="E18" s="61"/>
      <c r="F18" s="61"/>
      <c r="G18" s="61"/>
      <c r="H18" s="61"/>
      <c r="I18" s="61"/>
      <c r="J18" s="61"/>
      <c r="K18" s="99"/>
      <c r="L18" s="51">
        <f t="shared" si="0"/>
        <v>0</v>
      </c>
      <c r="M18" s="51">
        <f t="shared" si="1"/>
        <v>0</v>
      </c>
      <c r="N18" s="51">
        <f t="shared" si="2"/>
        <v>0</v>
      </c>
      <c r="O18" s="51">
        <f t="shared" si="3"/>
        <v>0</v>
      </c>
    </row>
    <row r="19" spans="1:15" hidden="1" x14ac:dyDescent="0.2">
      <c r="A19" s="65"/>
      <c r="B19" s="61"/>
      <c r="C19" s="61"/>
      <c r="D19" s="61"/>
      <c r="E19" s="61"/>
      <c r="F19" s="61"/>
      <c r="G19" s="61"/>
      <c r="H19" s="61"/>
      <c r="I19" s="61"/>
      <c r="J19" s="61"/>
      <c r="K19" s="99"/>
      <c r="L19" s="51">
        <f t="shared" si="0"/>
        <v>0</v>
      </c>
      <c r="M19" s="51">
        <f t="shared" si="1"/>
        <v>0</v>
      </c>
      <c r="N19" s="51">
        <f t="shared" si="2"/>
        <v>0</v>
      </c>
      <c r="O19" s="51">
        <f t="shared" si="3"/>
        <v>0</v>
      </c>
    </row>
    <row r="20" spans="1:15" hidden="1" x14ac:dyDescent="0.2">
      <c r="A20" s="65"/>
      <c r="B20" s="61"/>
      <c r="C20" s="61"/>
      <c r="D20" s="61"/>
      <c r="E20" s="61"/>
      <c r="F20" s="61"/>
      <c r="G20" s="61"/>
      <c r="H20" s="61"/>
      <c r="I20" s="61"/>
      <c r="J20" s="61"/>
      <c r="K20" s="99"/>
      <c r="L20" s="51">
        <f t="shared" si="0"/>
        <v>0</v>
      </c>
      <c r="M20" s="51">
        <f t="shared" si="1"/>
        <v>0</v>
      </c>
      <c r="N20" s="51">
        <f t="shared" si="2"/>
        <v>0</v>
      </c>
      <c r="O20" s="51">
        <f t="shared" si="3"/>
        <v>0</v>
      </c>
    </row>
    <row r="21" spans="1:15" hidden="1" x14ac:dyDescent="0.2">
      <c r="A21" s="65"/>
      <c r="B21" s="61"/>
      <c r="C21" s="61"/>
      <c r="D21" s="61"/>
      <c r="E21" s="61"/>
      <c r="F21" s="61"/>
      <c r="G21" s="61"/>
      <c r="H21" s="61"/>
      <c r="I21" s="61"/>
      <c r="J21" s="61"/>
      <c r="K21" s="99"/>
      <c r="L21" s="51">
        <f t="shared" si="0"/>
        <v>0</v>
      </c>
      <c r="M21" s="51">
        <f t="shared" si="1"/>
        <v>0</v>
      </c>
      <c r="N21" s="51">
        <f t="shared" si="2"/>
        <v>0</v>
      </c>
      <c r="O21" s="51">
        <f t="shared" si="3"/>
        <v>0</v>
      </c>
    </row>
    <row r="22" spans="1:15" hidden="1" x14ac:dyDescent="0.2">
      <c r="A22" s="65"/>
      <c r="B22" s="61"/>
      <c r="C22" s="61"/>
      <c r="D22" s="61"/>
      <c r="E22" s="61"/>
      <c r="F22" s="61"/>
      <c r="G22" s="61"/>
      <c r="H22" s="61"/>
      <c r="I22" s="61"/>
      <c r="J22" s="61"/>
      <c r="K22" s="99"/>
      <c r="L22" s="51">
        <f t="shared" si="0"/>
        <v>0</v>
      </c>
      <c r="M22" s="51">
        <f t="shared" si="1"/>
        <v>0</v>
      </c>
      <c r="N22" s="51">
        <f t="shared" si="2"/>
        <v>0</v>
      </c>
      <c r="O22" s="51">
        <f t="shared" si="3"/>
        <v>0</v>
      </c>
    </row>
    <row r="23" spans="1:15" hidden="1" x14ac:dyDescent="0.2">
      <c r="A23" s="65"/>
      <c r="B23" s="61"/>
      <c r="C23" s="61"/>
      <c r="D23" s="61"/>
      <c r="E23" s="61"/>
      <c r="F23" s="61"/>
      <c r="G23" s="61"/>
      <c r="H23" s="61"/>
      <c r="I23" s="61"/>
      <c r="J23" s="61"/>
      <c r="K23" s="99"/>
      <c r="L23" s="51">
        <f t="shared" si="0"/>
        <v>0</v>
      </c>
      <c r="M23" s="51">
        <f t="shared" si="1"/>
        <v>0</v>
      </c>
      <c r="N23" s="51">
        <f t="shared" si="2"/>
        <v>0</v>
      </c>
      <c r="O23" s="51">
        <f t="shared" si="3"/>
        <v>0</v>
      </c>
    </row>
    <row r="24" spans="1:15" hidden="1" x14ac:dyDescent="0.2">
      <c r="A24" s="65"/>
      <c r="B24" s="61"/>
      <c r="C24" s="61"/>
      <c r="D24" s="61"/>
      <c r="E24" s="61"/>
      <c r="F24" s="61"/>
      <c r="G24" s="61"/>
      <c r="H24" s="61"/>
      <c r="I24" s="61"/>
      <c r="J24" s="61"/>
      <c r="K24" s="99"/>
      <c r="L24" s="51">
        <f t="shared" si="0"/>
        <v>0</v>
      </c>
      <c r="M24" s="51">
        <f t="shared" si="1"/>
        <v>0</v>
      </c>
      <c r="N24" s="51">
        <f t="shared" si="2"/>
        <v>0</v>
      </c>
      <c r="O24" s="51">
        <f t="shared" si="3"/>
        <v>0</v>
      </c>
    </row>
    <row r="25" spans="1:15" hidden="1" x14ac:dyDescent="0.2">
      <c r="A25" s="65"/>
      <c r="B25" s="61"/>
      <c r="C25" s="61"/>
      <c r="D25" s="61"/>
      <c r="E25" s="61"/>
      <c r="F25" s="61"/>
      <c r="G25" s="61"/>
      <c r="H25" s="61"/>
      <c r="I25" s="61"/>
      <c r="J25" s="61"/>
      <c r="K25" s="99"/>
      <c r="L25" s="51">
        <f t="shared" si="0"/>
        <v>0</v>
      </c>
      <c r="M25" s="51">
        <f t="shared" si="1"/>
        <v>0</v>
      </c>
      <c r="N25" s="51">
        <f t="shared" si="2"/>
        <v>0</v>
      </c>
      <c r="O25" s="51">
        <f t="shared" si="3"/>
        <v>0</v>
      </c>
    </row>
    <row r="26" spans="1:15" hidden="1" x14ac:dyDescent="0.2">
      <c r="A26" s="65"/>
      <c r="B26" s="61"/>
      <c r="C26" s="61"/>
      <c r="D26" s="61"/>
      <c r="E26" s="61"/>
      <c r="F26" s="61"/>
      <c r="G26" s="61"/>
      <c r="H26" s="61"/>
      <c r="I26" s="61"/>
      <c r="J26" s="61"/>
      <c r="K26" s="99"/>
      <c r="L26" s="51">
        <f t="shared" si="0"/>
        <v>0</v>
      </c>
      <c r="M26" s="51">
        <f t="shared" si="1"/>
        <v>0</v>
      </c>
      <c r="N26" s="51">
        <f t="shared" si="2"/>
        <v>0</v>
      </c>
      <c r="O26" s="51">
        <f t="shared" si="3"/>
        <v>0</v>
      </c>
    </row>
    <row r="27" spans="1:15" hidden="1" x14ac:dyDescent="0.2">
      <c r="A27" s="65"/>
      <c r="B27" s="61"/>
      <c r="C27" s="61"/>
      <c r="D27" s="61"/>
      <c r="E27" s="61"/>
      <c r="F27" s="61"/>
      <c r="G27" s="61"/>
      <c r="H27" s="61"/>
      <c r="I27" s="61"/>
      <c r="J27" s="61"/>
      <c r="K27" s="99"/>
      <c r="L27" s="51">
        <f t="shared" si="0"/>
        <v>0</v>
      </c>
      <c r="M27" s="51">
        <f t="shared" si="1"/>
        <v>0</v>
      </c>
      <c r="N27" s="51">
        <f t="shared" si="2"/>
        <v>0</v>
      </c>
      <c r="O27" s="51">
        <f t="shared" si="3"/>
        <v>0</v>
      </c>
    </row>
    <row r="28" spans="1:15" hidden="1" x14ac:dyDescent="0.2">
      <c r="A28" s="65"/>
      <c r="B28" s="61"/>
      <c r="C28" s="61"/>
      <c r="D28" s="61"/>
      <c r="E28" s="61"/>
      <c r="F28" s="61"/>
      <c r="G28" s="61"/>
      <c r="H28" s="61"/>
      <c r="I28" s="61"/>
      <c r="J28" s="61"/>
      <c r="K28" s="99"/>
      <c r="L28" s="51">
        <f t="shared" si="0"/>
        <v>0</v>
      </c>
      <c r="M28" s="51">
        <f t="shared" si="1"/>
        <v>0</v>
      </c>
      <c r="N28" s="51">
        <f t="shared" si="2"/>
        <v>0</v>
      </c>
      <c r="O28" s="51">
        <f t="shared" si="3"/>
        <v>0</v>
      </c>
    </row>
    <row r="29" spans="1:15" hidden="1" x14ac:dyDescent="0.2">
      <c r="A29" s="65"/>
      <c r="B29" s="61"/>
      <c r="C29" s="61"/>
      <c r="D29" s="61"/>
      <c r="E29" s="61"/>
      <c r="F29" s="61"/>
      <c r="G29" s="61"/>
      <c r="H29" s="61"/>
      <c r="I29" s="61"/>
      <c r="J29" s="61"/>
      <c r="K29" s="99"/>
      <c r="L29" s="51">
        <f t="shared" si="0"/>
        <v>0</v>
      </c>
      <c r="M29" s="51">
        <f t="shared" si="1"/>
        <v>0</v>
      </c>
      <c r="N29" s="51">
        <f t="shared" si="2"/>
        <v>0</v>
      </c>
      <c r="O29" s="51">
        <f t="shared" si="3"/>
        <v>0</v>
      </c>
    </row>
    <row r="30" spans="1:15" hidden="1" x14ac:dyDescent="0.2">
      <c r="A30" s="65"/>
      <c r="B30" s="61"/>
      <c r="C30" s="61"/>
      <c r="D30" s="61"/>
      <c r="E30" s="61"/>
      <c r="F30" s="61"/>
      <c r="G30" s="61"/>
      <c r="H30" s="61"/>
      <c r="I30" s="61"/>
      <c r="J30" s="61"/>
      <c r="K30" s="99"/>
      <c r="L30" s="51">
        <f t="shared" si="0"/>
        <v>0</v>
      </c>
      <c r="M30" s="51">
        <f t="shared" si="1"/>
        <v>0</v>
      </c>
      <c r="N30" s="51">
        <f t="shared" si="2"/>
        <v>0</v>
      </c>
      <c r="O30" s="51">
        <f t="shared" si="3"/>
        <v>0</v>
      </c>
    </row>
    <row r="31" spans="1:15" hidden="1" x14ac:dyDescent="0.2">
      <c r="A31" s="65"/>
      <c r="B31" s="61"/>
      <c r="C31" s="61"/>
      <c r="D31" s="61"/>
      <c r="E31" s="61"/>
      <c r="F31" s="61"/>
      <c r="G31" s="61"/>
      <c r="H31" s="61"/>
      <c r="I31" s="61"/>
      <c r="J31" s="61"/>
      <c r="K31" s="99"/>
      <c r="L31" s="51">
        <f t="shared" si="0"/>
        <v>0</v>
      </c>
      <c r="M31" s="51">
        <f t="shared" si="1"/>
        <v>0</v>
      </c>
      <c r="N31" s="51">
        <f t="shared" si="2"/>
        <v>0</v>
      </c>
      <c r="O31" s="51">
        <f t="shared" si="3"/>
        <v>0</v>
      </c>
    </row>
    <row r="32" spans="1:15" hidden="1" x14ac:dyDescent="0.2">
      <c r="A32" s="65"/>
      <c r="B32" s="61"/>
      <c r="C32" s="61"/>
      <c r="D32" s="61"/>
      <c r="E32" s="61"/>
      <c r="F32" s="61"/>
      <c r="G32" s="61"/>
      <c r="H32" s="61"/>
      <c r="I32" s="61"/>
      <c r="J32" s="61"/>
      <c r="K32" s="99"/>
      <c r="L32" s="51">
        <f t="shared" si="0"/>
        <v>0</v>
      </c>
      <c r="M32" s="51">
        <f t="shared" si="1"/>
        <v>0</v>
      </c>
      <c r="N32" s="51">
        <f t="shared" si="2"/>
        <v>0</v>
      </c>
      <c r="O32" s="51">
        <f t="shared" si="3"/>
        <v>0</v>
      </c>
    </row>
    <row r="33" spans="1:15" hidden="1" x14ac:dyDescent="0.2">
      <c r="A33" s="65"/>
      <c r="B33" s="61"/>
      <c r="C33" s="61"/>
      <c r="D33" s="61"/>
      <c r="E33" s="61"/>
      <c r="F33" s="61"/>
      <c r="G33" s="61"/>
      <c r="H33" s="61"/>
      <c r="I33" s="61"/>
      <c r="J33" s="61"/>
      <c r="K33" s="99"/>
      <c r="L33" s="51">
        <f t="shared" si="0"/>
        <v>0</v>
      </c>
      <c r="M33" s="51">
        <f t="shared" si="1"/>
        <v>0</v>
      </c>
      <c r="N33" s="51">
        <f t="shared" si="2"/>
        <v>0</v>
      </c>
      <c r="O33" s="51">
        <f t="shared" si="3"/>
        <v>0</v>
      </c>
    </row>
    <row r="34" spans="1:15" hidden="1" x14ac:dyDescent="0.2">
      <c r="A34" s="65"/>
      <c r="B34" s="61"/>
      <c r="C34" s="61"/>
      <c r="D34" s="61"/>
      <c r="E34" s="61"/>
      <c r="F34" s="61"/>
      <c r="G34" s="61"/>
      <c r="H34" s="61"/>
      <c r="I34" s="61"/>
      <c r="J34" s="61"/>
      <c r="K34" s="99"/>
      <c r="L34" s="51">
        <f t="shared" si="0"/>
        <v>0</v>
      </c>
      <c r="M34" s="51">
        <f t="shared" si="1"/>
        <v>0</v>
      </c>
      <c r="N34" s="51">
        <f t="shared" si="2"/>
        <v>0</v>
      </c>
      <c r="O34" s="51">
        <f t="shared" si="3"/>
        <v>0</v>
      </c>
    </row>
    <row r="35" spans="1:15" hidden="1" x14ac:dyDescent="0.2">
      <c r="A35" s="65"/>
      <c r="B35" s="61"/>
      <c r="C35" s="61"/>
      <c r="D35" s="61"/>
      <c r="E35" s="61"/>
      <c r="F35" s="61"/>
      <c r="G35" s="61"/>
      <c r="H35" s="61"/>
      <c r="I35" s="61"/>
      <c r="J35" s="61"/>
      <c r="K35" s="99"/>
      <c r="L35" s="51">
        <f t="shared" si="0"/>
        <v>0</v>
      </c>
      <c r="M35" s="51">
        <f t="shared" si="1"/>
        <v>0</v>
      </c>
      <c r="N35" s="51">
        <f t="shared" si="2"/>
        <v>0</v>
      </c>
      <c r="O35" s="51">
        <f t="shared" si="3"/>
        <v>0</v>
      </c>
    </row>
    <row r="36" spans="1:15" hidden="1" x14ac:dyDescent="0.2">
      <c r="A36" s="65"/>
      <c r="B36" s="61"/>
      <c r="C36" s="61"/>
      <c r="D36" s="61"/>
      <c r="E36" s="61"/>
      <c r="F36" s="61"/>
      <c r="G36" s="61"/>
      <c r="H36" s="61"/>
      <c r="I36" s="61"/>
      <c r="J36" s="61"/>
      <c r="K36" s="99"/>
      <c r="L36" s="51">
        <f t="shared" si="0"/>
        <v>0</v>
      </c>
      <c r="M36" s="51">
        <f t="shared" si="1"/>
        <v>0</v>
      </c>
      <c r="N36" s="51">
        <f t="shared" si="2"/>
        <v>0</v>
      </c>
      <c r="O36" s="51">
        <f t="shared" si="3"/>
        <v>0</v>
      </c>
    </row>
    <row r="37" spans="1:15" hidden="1" x14ac:dyDescent="0.2">
      <c r="A37" s="65"/>
      <c r="B37" s="61"/>
      <c r="C37" s="61"/>
      <c r="D37" s="61"/>
      <c r="E37" s="61"/>
      <c r="F37" s="61"/>
      <c r="G37" s="61"/>
      <c r="H37" s="61"/>
      <c r="I37" s="61"/>
      <c r="J37" s="61"/>
      <c r="K37" s="99"/>
      <c r="L37" s="51">
        <f t="shared" si="0"/>
        <v>0</v>
      </c>
      <c r="M37" s="51">
        <f t="shared" si="1"/>
        <v>0</v>
      </c>
      <c r="N37" s="51">
        <f t="shared" si="2"/>
        <v>0</v>
      </c>
      <c r="O37" s="51">
        <f t="shared" si="3"/>
        <v>0</v>
      </c>
    </row>
    <row r="38" spans="1:15" hidden="1" x14ac:dyDescent="0.2">
      <c r="A38" s="65"/>
      <c r="B38" s="61"/>
      <c r="C38" s="61"/>
      <c r="D38" s="61"/>
      <c r="E38" s="61"/>
      <c r="F38" s="61"/>
      <c r="G38" s="61"/>
      <c r="H38" s="61"/>
      <c r="I38" s="61"/>
      <c r="J38" s="61"/>
      <c r="K38" s="99"/>
      <c r="L38" s="51">
        <f t="shared" si="0"/>
        <v>0</v>
      </c>
      <c r="M38" s="51">
        <f t="shared" si="1"/>
        <v>0</v>
      </c>
      <c r="N38" s="51">
        <f t="shared" si="2"/>
        <v>0</v>
      </c>
      <c r="O38" s="51">
        <f t="shared" si="3"/>
        <v>0</v>
      </c>
    </row>
    <row r="39" spans="1:15" hidden="1" x14ac:dyDescent="0.2">
      <c r="A39" s="65"/>
      <c r="B39" s="61"/>
      <c r="C39" s="61"/>
      <c r="D39" s="61"/>
      <c r="E39" s="61"/>
      <c r="F39" s="61"/>
      <c r="G39" s="61"/>
      <c r="H39" s="61"/>
      <c r="I39" s="61"/>
      <c r="J39" s="61"/>
      <c r="K39" s="99"/>
      <c r="L39" s="51">
        <f t="shared" si="0"/>
        <v>0</v>
      </c>
      <c r="M39" s="51">
        <f t="shared" si="1"/>
        <v>0</v>
      </c>
      <c r="N39" s="51">
        <f t="shared" si="2"/>
        <v>0</v>
      </c>
      <c r="O39" s="51">
        <f t="shared" si="3"/>
        <v>0</v>
      </c>
    </row>
    <row r="40" spans="1:15" hidden="1" x14ac:dyDescent="0.2">
      <c r="A40" s="65"/>
      <c r="B40" s="61"/>
      <c r="C40" s="61"/>
      <c r="D40" s="61"/>
      <c r="E40" s="61"/>
      <c r="F40" s="61"/>
      <c r="G40" s="61"/>
      <c r="H40" s="61"/>
      <c r="I40" s="61"/>
      <c r="J40" s="61"/>
      <c r="K40" s="99"/>
      <c r="L40" s="51">
        <f t="shared" si="0"/>
        <v>0</v>
      </c>
      <c r="M40" s="51">
        <f t="shared" si="1"/>
        <v>0</v>
      </c>
      <c r="N40" s="51">
        <f t="shared" si="2"/>
        <v>0</v>
      </c>
      <c r="O40" s="51">
        <f t="shared" si="3"/>
        <v>0</v>
      </c>
    </row>
    <row r="41" spans="1:15" hidden="1" x14ac:dyDescent="0.2">
      <c r="A41" s="65"/>
      <c r="B41" s="61"/>
      <c r="C41" s="61"/>
      <c r="D41" s="61"/>
      <c r="E41" s="61"/>
      <c r="F41" s="61"/>
      <c r="G41" s="61"/>
      <c r="H41" s="61"/>
      <c r="I41" s="61"/>
      <c r="J41" s="61"/>
      <c r="K41" s="99"/>
      <c r="L41" s="51">
        <f t="shared" si="0"/>
        <v>0</v>
      </c>
      <c r="M41" s="51">
        <f t="shared" si="1"/>
        <v>0</v>
      </c>
      <c r="N41" s="51">
        <f t="shared" si="2"/>
        <v>0</v>
      </c>
      <c r="O41" s="51">
        <f t="shared" si="3"/>
        <v>0</v>
      </c>
    </row>
    <row r="42" spans="1:15" hidden="1" x14ac:dyDescent="0.2">
      <c r="A42" s="65"/>
      <c r="B42" s="61"/>
      <c r="C42" s="61"/>
      <c r="D42" s="61"/>
      <c r="E42" s="61"/>
      <c r="F42" s="61"/>
      <c r="G42" s="61"/>
      <c r="H42" s="61"/>
      <c r="I42" s="61"/>
      <c r="J42" s="61"/>
      <c r="K42" s="99"/>
      <c r="L42" s="51">
        <f t="shared" si="0"/>
        <v>0</v>
      </c>
      <c r="M42" s="51">
        <f t="shared" si="1"/>
        <v>0</v>
      </c>
      <c r="N42" s="51">
        <f t="shared" si="2"/>
        <v>0</v>
      </c>
      <c r="O42" s="51">
        <f t="shared" si="3"/>
        <v>0</v>
      </c>
    </row>
    <row r="43" spans="1:15" hidden="1" x14ac:dyDescent="0.2">
      <c r="A43" s="65"/>
      <c r="B43" s="61"/>
      <c r="C43" s="61"/>
      <c r="D43" s="61"/>
      <c r="E43" s="61"/>
      <c r="F43" s="61"/>
      <c r="G43" s="61"/>
      <c r="H43" s="61"/>
      <c r="I43" s="61"/>
      <c r="J43" s="61"/>
      <c r="K43" s="99"/>
      <c r="L43" s="51">
        <f t="shared" si="0"/>
        <v>0</v>
      </c>
      <c r="M43" s="51">
        <f t="shared" si="1"/>
        <v>0</v>
      </c>
      <c r="N43" s="51">
        <f t="shared" si="2"/>
        <v>0</v>
      </c>
      <c r="O43" s="51">
        <f t="shared" si="3"/>
        <v>0</v>
      </c>
    </row>
    <row r="44" spans="1:15" hidden="1" x14ac:dyDescent="0.2">
      <c r="A44" s="65"/>
      <c r="B44" s="61"/>
      <c r="C44" s="61"/>
      <c r="D44" s="61"/>
      <c r="E44" s="61"/>
      <c r="F44" s="61"/>
      <c r="G44" s="61"/>
      <c r="H44" s="61"/>
      <c r="I44" s="61"/>
      <c r="J44" s="61"/>
      <c r="K44" s="99"/>
      <c r="L44" s="51">
        <f t="shared" si="0"/>
        <v>0</v>
      </c>
      <c r="M44" s="51">
        <f t="shared" si="1"/>
        <v>0</v>
      </c>
      <c r="N44" s="51">
        <f t="shared" si="2"/>
        <v>0</v>
      </c>
      <c r="O44" s="51">
        <f t="shared" si="3"/>
        <v>0</v>
      </c>
    </row>
    <row r="45" spans="1:15" hidden="1" x14ac:dyDescent="0.2">
      <c r="A45" s="65"/>
      <c r="B45" s="61"/>
      <c r="C45" s="61"/>
      <c r="D45" s="61"/>
      <c r="E45" s="61"/>
      <c r="F45" s="61"/>
      <c r="G45" s="61"/>
      <c r="H45" s="61"/>
      <c r="I45" s="61"/>
      <c r="J45" s="61"/>
      <c r="K45" s="99"/>
      <c r="L45" s="51">
        <f t="shared" si="0"/>
        <v>0</v>
      </c>
      <c r="M45" s="51">
        <f t="shared" si="1"/>
        <v>0</v>
      </c>
      <c r="N45" s="51">
        <f t="shared" si="2"/>
        <v>0</v>
      </c>
      <c r="O45" s="51">
        <f t="shared" si="3"/>
        <v>0</v>
      </c>
    </row>
    <row r="46" spans="1:15" hidden="1" x14ac:dyDescent="0.2">
      <c r="A46" s="65"/>
      <c r="B46" s="61"/>
      <c r="C46" s="61"/>
      <c r="D46" s="61"/>
      <c r="E46" s="61"/>
      <c r="F46" s="61"/>
      <c r="G46" s="61"/>
      <c r="H46" s="61"/>
      <c r="I46" s="61"/>
      <c r="J46" s="61"/>
      <c r="K46" s="99"/>
      <c r="L46" s="51">
        <f t="shared" si="0"/>
        <v>0</v>
      </c>
      <c r="M46" s="51">
        <f t="shared" si="1"/>
        <v>0</v>
      </c>
      <c r="N46" s="51">
        <f t="shared" si="2"/>
        <v>0</v>
      </c>
      <c r="O46" s="51">
        <f t="shared" si="3"/>
        <v>0</v>
      </c>
    </row>
    <row r="47" spans="1:15" hidden="1" x14ac:dyDescent="0.2">
      <c r="A47" s="65"/>
      <c r="B47" s="61"/>
      <c r="C47" s="61"/>
      <c r="D47" s="61"/>
      <c r="E47" s="61"/>
      <c r="F47" s="61"/>
      <c r="G47" s="61"/>
      <c r="H47" s="61"/>
      <c r="I47" s="61"/>
      <c r="J47" s="61"/>
      <c r="K47" s="99"/>
      <c r="L47" s="51">
        <f t="shared" si="0"/>
        <v>0</v>
      </c>
      <c r="M47" s="51">
        <f t="shared" si="1"/>
        <v>0</v>
      </c>
      <c r="N47" s="51">
        <f t="shared" si="2"/>
        <v>0</v>
      </c>
      <c r="O47" s="51">
        <f t="shared" si="3"/>
        <v>0</v>
      </c>
    </row>
    <row r="48" spans="1:15" hidden="1" x14ac:dyDescent="0.2">
      <c r="A48" s="65"/>
      <c r="B48" s="61"/>
      <c r="C48" s="61"/>
      <c r="D48" s="61"/>
      <c r="E48" s="61"/>
      <c r="F48" s="61"/>
      <c r="G48" s="61"/>
      <c r="H48" s="61"/>
      <c r="I48" s="61"/>
      <c r="J48" s="61"/>
      <c r="K48" s="99"/>
      <c r="L48" s="51">
        <f t="shared" si="0"/>
        <v>0</v>
      </c>
      <c r="M48" s="51">
        <f t="shared" si="1"/>
        <v>0</v>
      </c>
      <c r="N48" s="51">
        <f t="shared" si="2"/>
        <v>0</v>
      </c>
      <c r="O48" s="51">
        <f t="shared" si="3"/>
        <v>0</v>
      </c>
    </row>
    <row r="49" spans="1:15" hidden="1" x14ac:dyDescent="0.2">
      <c r="A49" s="65"/>
      <c r="B49" s="61"/>
      <c r="C49" s="61"/>
      <c r="D49" s="61"/>
      <c r="E49" s="61"/>
      <c r="F49" s="61"/>
      <c r="G49" s="61"/>
      <c r="H49" s="61"/>
      <c r="I49" s="61"/>
      <c r="J49" s="61"/>
      <c r="K49" s="99"/>
      <c r="L49" s="51">
        <f t="shared" si="0"/>
        <v>0</v>
      </c>
      <c r="M49" s="51">
        <f t="shared" si="1"/>
        <v>0</v>
      </c>
      <c r="N49" s="51">
        <f t="shared" si="2"/>
        <v>0</v>
      </c>
      <c r="O49" s="51">
        <f t="shared" si="3"/>
        <v>0</v>
      </c>
    </row>
    <row r="50" spans="1:15" hidden="1" x14ac:dyDescent="0.2">
      <c r="A50" s="65"/>
      <c r="B50" s="61"/>
      <c r="C50" s="61"/>
      <c r="D50" s="61"/>
      <c r="E50" s="61"/>
      <c r="F50" s="61"/>
      <c r="G50" s="61"/>
      <c r="H50" s="61"/>
      <c r="I50" s="61"/>
      <c r="J50" s="61"/>
      <c r="K50" s="99"/>
      <c r="L50" s="51">
        <f t="shared" si="0"/>
        <v>0</v>
      </c>
      <c r="M50" s="51">
        <f t="shared" si="1"/>
        <v>0</v>
      </c>
      <c r="N50" s="51">
        <f t="shared" si="2"/>
        <v>0</v>
      </c>
      <c r="O50" s="51">
        <f t="shared" si="3"/>
        <v>0</v>
      </c>
    </row>
    <row r="51" spans="1:15" hidden="1" x14ac:dyDescent="0.2">
      <c r="A51" s="65"/>
      <c r="B51" s="61"/>
      <c r="C51" s="61"/>
      <c r="D51" s="61"/>
      <c r="E51" s="61"/>
      <c r="F51" s="61"/>
      <c r="G51" s="61"/>
      <c r="H51" s="61"/>
      <c r="I51" s="61"/>
      <c r="J51" s="61"/>
      <c r="K51" s="99"/>
      <c r="L51" s="51">
        <f t="shared" si="0"/>
        <v>0</v>
      </c>
      <c r="M51" s="51">
        <f t="shared" si="1"/>
        <v>0</v>
      </c>
      <c r="N51" s="51">
        <f t="shared" si="2"/>
        <v>0</v>
      </c>
      <c r="O51" s="51">
        <f t="shared" si="3"/>
        <v>0</v>
      </c>
    </row>
    <row r="52" spans="1:15" hidden="1" x14ac:dyDescent="0.2">
      <c r="A52" s="65"/>
      <c r="B52" s="61"/>
      <c r="C52" s="61"/>
      <c r="D52" s="61"/>
      <c r="E52" s="61"/>
      <c r="F52" s="61"/>
      <c r="G52" s="61"/>
      <c r="H52" s="61"/>
      <c r="I52" s="61"/>
      <c r="J52" s="61"/>
      <c r="K52" s="99"/>
      <c r="L52" s="51">
        <f t="shared" si="0"/>
        <v>0</v>
      </c>
      <c r="M52" s="51">
        <f t="shared" si="1"/>
        <v>0</v>
      </c>
      <c r="N52" s="51">
        <f t="shared" si="2"/>
        <v>0</v>
      </c>
      <c r="O52" s="51">
        <f t="shared" si="3"/>
        <v>0</v>
      </c>
    </row>
    <row r="53" spans="1:15" hidden="1" x14ac:dyDescent="0.2">
      <c r="A53" s="125"/>
      <c r="B53" s="61"/>
      <c r="C53" s="61"/>
      <c r="D53" s="71"/>
      <c r="E53" s="54"/>
      <c r="F53" s="62"/>
      <c r="G53" s="62"/>
      <c r="H53" s="62"/>
      <c r="I53" s="62"/>
      <c r="J53" s="62"/>
      <c r="K53" s="99"/>
      <c r="L53" s="51">
        <f t="shared" si="0"/>
        <v>0</v>
      </c>
      <c r="M53" s="51">
        <f t="shared" si="1"/>
        <v>0</v>
      </c>
      <c r="N53" s="51">
        <f t="shared" si="2"/>
        <v>0</v>
      </c>
      <c r="O53" s="51">
        <f t="shared" si="3"/>
        <v>0</v>
      </c>
    </row>
    <row r="54" spans="1:15" ht="15" customHeight="1" x14ac:dyDescent="0.2">
      <c r="A54" s="176" t="s">
        <v>27</v>
      </c>
      <c r="B54" s="177"/>
      <c r="C54" s="177"/>
      <c r="D54" s="177"/>
      <c r="E54" s="177"/>
      <c r="F54" s="177"/>
      <c r="G54" s="177"/>
      <c r="H54" s="177"/>
      <c r="I54" s="177"/>
      <c r="J54" s="177"/>
      <c r="K54" s="178"/>
      <c r="L54" s="56">
        <f>SUM(L9:L53)</f>
        <v>37.912950000000002</v>
      </c>
      <c r="M54" s="56">
        <f>SUM(M9:M53)</f>
        <v>5.46</v>
      </c>
      <c r="N54" s="56">
        <f>SUM(N9:N53)</f>
        <v>74.48</v>
      </c>
      <c r="O54" s="56">
        <f>SUM(O9:O53)</f>
        <v>46.88</v>
      </c>
    </row>
    <row r="55" spans="1:15" x14ac:dyDescent="0.2">
      <c r="A55" s="172" t="s">
        <v>29</v>
      </c>
      <c r="B55" s="172"/>
      <c r="C55" s="172"/>
      <c r="D55" s="172"/>
      <c r="E55" s="172"/>
      <c r="F55" s="172"/>
      <c r="G55" s="172"/>
      <c r="H55" s="172"/>
      <c r="I55" s="172"/>
      <c r="J55" s="172"/>
      <c r="K55" s="172"/>
      <c r="L55" s="56">
        <f>ROUND(L54,2)</f>
        <v>37.909999999999997</v>
      </c>
      <c r="M55" s="56">
        <f t="shared" ref="M55:O55" si="4">ROUND(M54,2)</f>
        <v>5.46</v>
      </c>
      <c r="N55" s="56">
        <f t="shared" si="4"/>
        <v>74.48</v>
      </c>
      <c r="O55" s="56">
        <f t="shared" si="4"/>
        <v>46.88</v>
      </c>
    </row>
    <row r="56" spans="1:15" x14ac:dyDescent="0.2">
      <c r="A56" s="172" t="s">
        <v>28</v>
      </c>
      <c r="B56" s="172"/>
      <c r="C56" s="172"/>
      <c r="D56" s="172"/>
      <c r="E56" s="172"/>
      <c r="F56" s="172"/>
      <c r="G56" s="172"/>
      <c r="H56" s="172"/>
      <c r="I56" s="172"/>
      <c r="J56" s="172"/>
      <c r="K56" s="172"/>
      <c r="L56" s="172"/>
      <c r="M56" s="172"/>
      <c r="N56" s="172"/>
      <c r="O56" s="57">
        <f>Ribasso</f>
        <v>0.10150000000000001</v>
      </c>
    </row>
    <row r="57" spans="1:15" x14ac:dyDescent="0.2">
      <c r="A57" s="172" t="s">
        <v>31</v>
      </c>
      <c r="B57" s="172"/>
      <c r="C57" s="172"/>
      <c r="D57" s="172"/>
      <c r="E57" s="172"/>
      <c r="F57" s="172"/>
      <c r="G57" s="172"/>
      <c r="H57" s="172"/>
      <c r="I57" s="172"/>
      <c r="J57" s="172"/>
      <c r="K57" s="172"/>
      <c r="L57" s="172"/>
      <c r="M57" s="172"/>
      <c r="N57" s="172"/>
      <c r="O57" s="56">
        <f>ROUND(O56*O55,2)</f>
        <v>4.76</v>
      </c>
    </row>
    <row r="58" spans="1:15" ht="19.5" x14ac:dyDescent="0.2">
      <c r="A58" s="170" t="s">
        <v>30</v>
      </c>
      <c r="B58" s="170"/>
      <c r="C58" s="170"/>
      <c r="D58" s="170"/>
      <c r="E58" s="170"/>
      <c r="F58" s="170"/>
      <c r="G58" s="170"/>
      <c r="H58" s="170"/>
      <c r="I58" s="170"/>
      <c r="J58" s="170"/>
      <c r="K58" s="170"/>
      <c r="L58" s="58">
        <f>L55-(O56*L55)</f>
        <v>34.062134999999998</v>
      </c>
      <c r="M58" s="58">
        <f>M55</f>
        <v>5.46</v>
      </c>
      <c r="N58" s="58">
        <f>N55</f>
        <v>74.48</v>
      </c>
      <c r="O58" s="58">
        <f>O55-O57</f>
        <v>42.120000000000005</v>
      </c>
    </row>
    <row r="59" spans="1:15" ht="19.5" x14ac:dyDescent="0.2">
      <c r="A59" s="170" t="s">
        <v>7</v>
      </c>
      <c r="B59" s="170"/>
      <c r="C59" s="170"/>
      <c r="D59" s="170"/>
      <c r="E59" s="170"/>
      <c r="F59" s="170"/>
      <c r="G59" s="170"/>
      <c r="H59" s="170"/>
      <c r="I59" s="170"/>
      <c r="J59" s="170"/>
      <c r="K59" s="170"/>
      <c r="L59" s="170"/>
      <c r="M59" s="170"/>
      <c r="N59" s="170"/>
      <c r="O59" s="98">
        <f>M58+N58+O58</f>
        <v>122.06</v>
      </c>
    </row>
    <row r="60" spans="1:15" x14ac:dyDescent="0.2">
      <c r="A60" s="59"/>
      <c r="B60" s="59"/>
      <c r="C60" s="59"/>
      <c r="D60" s="5" t="s">
        <v>4</v>
      </c>
    </row>
    <row r="61" spans="1:15" x14ac:dyDescent="0.2">
      <c r="A61" s="63"/>
      <c r="B61" s="63"/>
      <c r="C61" s="63"/>
      <c r="D61" s="5" t="s">
        <v>37</v>
      </c>
    </row>
  </sheetData>
  <mergeCells count="14">
    <mergeCell ref="A58:K58"/>
    <mergeCell ref="A59:N59"/>
    <mergeCell ref="A54:K54"/>
    <mergeCell ref="C3:K3"/>
    <mergeCell ref="A55:K55"/>
    <mergeCell ref="A56:N56"/>
    <mergeCell ref="A57:N57"/>
    <mergeCell ref="A9:A10"/>
    <mergeCell ref="B1:O1"/>
    <mergeCell ref="A2:O2"/>
    <mergeCell ref="L3:O7"/>
    <mergeCell ref="C4:K5"/>
    <mergeCell ref="C6:K6"/>
    <mergeCell ref="D7:K7"/>
  </mergeCells>
  <pageMargins left="0.7" right="0.7" top="0.75" bottom="0.75" header="0.3" footer="0.3"/>
  <pageSetup paperSize="9" scale="46"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0000000}">
          <x14:formula1>
            <xm:f>Appoggio!$A$2:$A$5</xm:f>
          </x14:formula1>
          <xm:sqref>B6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663300"/>
    <pageSetUpPr fitToPage="1"/>
  </sheetPr>
  <dimension ref="A1:O61"/>
  <sheetViews>
    <sheetView topLeftCell="G38" zoomScaleNormal="100" workbookViewId="0">
      <selection activeCell="O59" sqref="A1:O59"/>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4" width="16" style="5" bestFit="1" customWidth="1"/>
    <col min="15" max="15" width="18" style="5" bestFit="1" customWidth="1"/>
    <col min="16" max="16384" width="26.7109375" style="5"/>
  </cols>
  <sheetData>
    <row r="1" spans="1:15" ht="100.5" customHeight="1" x14ac:dyDescent="0.2">
      <c r="A1" s="60"/>
      <c r="B1" s="152" t="s">
        <v>1560</v>
      </c>
      <c r="C1" s="153"/>
      <c r="D1" s="153"/>
      <c r="E1" s="153"/>
      <c r="F1" s="153"/>
      <c r="G1" s="153"/>
      <c r="H1" s="153"/>
      <c r="I1" s="153"/>
      <c r="J1" s="153"/>
      <c r="K1" s="153"/>
      <c r="L1" s="153"/>
      <c r="M1" s="153"/>
      <c r="N1" s="153"/>
      <c r="O1" s="154"/>
    </row>
    <row r="2" spans="1:15" ht="19.5" x14ac:dyDescent="0.25">
      <c r="A2" s="149" t="s">
        <v>1559</v>
      </c>
      <c r="B2" s="150"/>
      <c r="C2" s="150"/>
      <c r="D2" s="150"/>
      <c r="E2" s="150"/>
      <c r="F2" s="150"/>
      <c r="G2" s="150"/>
      <c r="H2" s="150"/>
      <c r="I2" s="150"/>
      <c r="J2" s="150"/>
      <c r="K2" s="150"/>
      <c r="L2" s="150"/>
      <c r="M2" s="150"/>
      <c r="N2" s="150"/>
      <c r="O2" s="151"/>
    </row>
    <row r="3" spans="1:15" x14ac:dyDescent="0.2">
      <c r="A3" s="30" t="s">
        <v>0</v>
      </c>
      <c r="B3" s="82" t="str">
        <f>INTESTAZIONE!B2</f>
        <v>Tecnocostruzioni s.r.l.</v>
      </c>
      <c r="C3" s="155" t="s">
        <v>1558</v>
      </c>
      <c r="D3" s="156"/>
      <c r="E3" s="156"/>
      <c r="F3" s="156"/>
      <c r="G3" s="156"/>
      <c r="H3" s="156"/>
      <c r="I3" s="156"/>
      <c r="J3" s="156"/>
      <c r="K3" s="157"/>
      <c r="L3" s="155"/>
      <c r="M3" s="155"/>
      <c r="N3" s="156"/>
      <c r="O3" s="157"/>
    </row>
    <row r="4" spans="1:15" ht="30" customHeight="1" x14ac:dyDescent="0.2">
      <c r="A4" s="30" t="s">
        <v>1</v>
      </c>
      <c r="B4" s="108" t="str">
        <f>INTESTAZIONE!F4</f>
        <v>Luglio 2024</v>
      </c>
      <c r="C4" s="179"/>
      <c r="D4" s="180"/>
      <c r="E4" s="180"/>
      <c r="F4" s="180"/>
      <c r="G4" s="180"/>
      <c r="H4" s="180"/>
      <c r="I4" s="180"/>
      <c r="J4" s="180"/>
      <c r="K4" s="181"/>
      <c r="L4" s="158"/>
      <c r="M4" s="158"/>
      <c r="N4" s="159"/>
      <c r="O4" s="160"/>
    </row>
    <row r="5" spans="1:15" x14ac:dyDescent="0.2">
      <c r="A5" s="30" t="s">
        <v>2</v>
      </c>
      <c r="B5" s="123" t="s">
        <v>1601</v>
      </c>
      <c r="C5" s="167"/>
      <c r="D5" s="168"/>
      <c r="E5" s="168"/>
      <c r="F5" s="168"/>
      <c r="G5" s="168"/>
      <c r="H5" s="168"/>
      <c r="I5" s="168"/>
      <c r="J5" s="168"/>
      <c r="K5" s="169"/>
      <c r="L5" s="158"/>
      <c r="M5" s="158"/>
      <c r="N5" s="159"/>
      <c r="O5" s="160"/>
    </row>
    <row r="6" spans="1:15" x14ac:dyDescent="0.2">
      <c r="A6" s="83" t="s">
        <v>39</v>
      </c>
      <c r="B6" s="30" t="s">
        <v>1565</v>
      </c>
      <c r="C6" s="191" t="s">
        <v>40</v>
      </c>
      <c r="D6" s="171"/>
      <c r="E6" s="171"/>
      <c r="F6" s="171"/>
      <c r="G6" s="171"/>
      <c r="H6" s="171"/>
      <c r="I6" s="171"/>
      <c r="J6" s="171"/>
      <c r="K6" s="171"/>
      <c r="L6" s="158"/>
      <c r="M6" s="158"/>
      <c r="N6" s="159"/>
      <c r="O6" s="160"/>
    </row>
    <row r="7" spans="1:15" x14ac:dyDescent="0.2">
      <c r="A7" s="84" t="s">
        <v>1557</v>
      </c>
      <c r="B7" s="30" t="s">
        <v>1604</v>
      </c>
      <c r="C7" s="109" t="s">
        <v>1613</v>
      </c>
      <c r="D7" s="171" t="s">
        <v>41</v>
      </c>
      <c r="E7" s="171"/>
      <c r="F7" s="171"/>
      <c r="G7" s="171"/>
      <c r="H7" s="171"/>
      <c r="I7" s="171"/>
      <c r="J7" s="171"/>
      <c r="K7" s="171"/>
      <c r="L7" s="158"/>
      <c r="M7" s="158"/>
      <c r="N7" s="159"/>
      <c r="O7" s="160"/>
    </row>
    <row r="8" spans="1:15" ht="63.75" x14ac:dyDescent="0.2">
      <c r="A8" s="48" t="s">
        <v>1599</v>
      </c>
      <c r="B8" s="49" t="s">
        <v>9</v>
      </c>
      <c r="C8" s="127" t="s">
        <v>1568</v>
      </c>
      <c r="D8" s="49" t="s">
        <v>3</v>
      </c>
      <c r="E8" s="49" t="s">
        <v>13</v>
      </c>
      <c r="F8" s="49" t="s">
        <v>14</v>
      </c>
      <c r="G8" s="49" t="s">
        <v>16</v>
      </c>
      <c r="H8" s="49" t="s">
        <v>17</v>
      </c>
      <c r="I8" s="49" t="s">
        <v>18</v>
      </c>
      <c r="J8" s="49" t="s">
        <v>15</v>
      </c>
      <c r="K8" s="49" t="s">
        <v>23</v>
      </c>
      <c r="L8" s="49" t="s">
        <v>1556</v>
      </c>
      <c r="M8" s="49" t="s">
        <v>26</v>
      </c>
      <c r="N8" s="49" t="s">
        <v>25</v>
      </c>
      <c r="O8" s="49" t="s">
        <v>24</v>
      </c>
    </row>
    <row r="9" spans="1:15" x14ac:dyDescent="0.2">
      <c r="A9" s="65"/>
      <c r="B9" s="61"/>
      <c r="C9" s="61"/>
      <c r="D9" s="61"/>
      <c r="E9" s="61"/>
      <c r="F9" s="61"/>
      <c r="G9" s="61"/>
      <c r="H9" s="61"/>
      <c r="I9" s="61"/>
      <c r="J9" s="61"/>
      <c r="K9" s="99"/>
      <c r="L9" s="51">
        <f t="shared" ref="L9:L53" si="0">G9*K9</f>
        <v>0</v>
      </c>
      <c r="M9" s="51">
        <f t="shared" ref="M9:M53" si="1">K9*H9</f>
        <v>0</v>
      </c>
      <c r="N9" s="51">
        <f t="shared" ref="N9:N53" si="2">K9*I9</f>
        <v>0</v>
      </c>
      <c r="O9" s="51">
        <f t="shared" ref="O9:O53" si="3">J9*K9</f>
        <v>0</v>
      </c>
    </row>
    <row r="10" spans="1:15" x14ac:dyDescent="0.2">
      <c r="A10" s="65"/>
      <c r="B10" s="61"/>
      <c r="C10" s="61"/>
      <c r="D10" s="61"/>
      <c r="E10" s="61"/>
      <c r="F10" s="61"/>
      <c r="G10" s="61"/>
      <c r="H10" s="61"/>
      <c r="I10" s="61"/>
      <c r="J10" s="61"/>
      <c r="K10" s="99"/>
      <c r="L10" s="51">
        <f t="shared" si="0"/>
        <v>0</v>
      </c>
      <c r="M10" s="51">
        <f t="shared" si="1"/>
        <v>0</v>
      </c>
      <c r="N10" s="51">
        <f t="shared" si="2"/>
        <v>0</v>
      </c>
      <c r="O10" s="51">
        <f t="shared" si="3"/>
        <v>0</v>
      </c>
    </row>
    <row r="11" spans="1:15" x14ac:dyDescent="0.2">
      <c r="A11" s="65"/>
      <c r="B11" s="61"/>
      <c r="C11" s="61"/>
      <c r="D11" s="61"/>
      <c r="E11" s="61"/>
      <c r="F11" s="61"/>
      <c r="G11" s="61"/>
      <c r="H11" s="61"/>
      <c r="I11" s="61"/>
      <c r="J11" s="61"/>
      <c r="K11" s="99"/>
      <c r="L11" s="51">
        <f t="shared" si="0"/>
        <v>0</v>
      </c>
      <c r="M11" s="51">
        <f t="shared" si="1"/>
        <v>0</v>
      </c>
      <c r="N11" s="51">
        <f t="shared" si="2"/>
        <v>0</v>
      </c>
      <c r="O11" s="51">
        <f t="shared" si="3"/>
        <v>0</v>
      </c>
    </row>
    <row r="12" spans="1:15" x14ac:dyDescent="0.2">
      <c r="A12" s="65"/>
      <c r="B12" s="61"/>
      <c r="C12" s="61"/>
      <c r="D12" s="61"/>
      <c r="E12" s="61"/>
      <c r="F12" s="61"/>
      <c r="G12" s="61"/>
      <c r="H12" s="61"/>
      <c r="I12" s="61"/>
      <c r="J12" s="61"/>
      <c r="K12" s="99"/>
      <c r="L12" s="51">
        <f t="shared" si="0"/>
        <v>0</v>
      </c>
      <c r="M12" s="51">
        <f t="shared" si="1"/>
        <v>0</v>
      </c>
      <c r="N12" s="51">
        <f t="shared" si="2"/>
        <v>0</v>
      </c>
      <c r="O12" s="51">
        <f t="shared" si="3"/>
        <v>0</v>
      </c>
    </row>
    <row r="13" spans="1:15" x14ac:dyDescent="0.2">
      <c r="A13" s="65"/>
      <c r="B13" s="61"/>
      <c r="C13" s="61"/>
      <c r="D13" s="61"/>
      <c r="E13" s="61"/>
      <c r="F13" s="61"/>
      <c r="G13" s="61"/>
      <c r="H13" s="61"/>
      <c r="I13" s="61"/>
      <c r="J13" s="61"/>
      <c r="K13" s="99"/>
      <c r="L13" s="51">
        <f t="shared" si="0"/>
        <v>0</v>
      </c>
      <c r="M13" s="51">
        <f t="shared" si="1"/>
        <v>0</v>
      </c>
      <c r="N13" s="51">
        <f t="shared" si="2"/>
        <v>0</v>
      </c>
      <c r="O13" s="51">
        <f t="shared" si="3"/>
        <v>0</v>
      </c>
    </row>
    <row r="14" spans="1:15" x14ac:dyDescent="0.2">
      <c r="A14" s="65"/>
      <c r="B14" s="61"/>
      <c r="C14" s="61"/>
      <c r="D14" s="61"/>
      <c r="E14" s="61"/>
      <c r="F14" s="61"/>
      <c r="G14" s="61"/>
      <c r="H14" s="61"/>
      <c r="I14" s="61"/>
      <c r="J14" s="61"/>
      <c r="K14" s="99"/>
      <c r="L14" s="51">
        <f t="shared" si="0"/>
        <v>0</v>
      </c>
      <c r="M14" s="51">
        <f t="shared" si="1"/>
        <v>0</v>
      </c>
      <c r="N14" s="51">
        <f t="shared" si="2"/>
        <v>0</v>
      </c>
      <c r="O14" s="51">
        <f t="shared" si="3"/>
        <v>0</v>
      </c>
    </row>
    <row r="15" spans="1:15" x14ac:dyDescent="0.2">
      <c r="A15" s="65"/>
      <c r="B15" s="61"/>
      <c r="C15" s="61"/>
      <c r="D15" s="61"/>
      <c r="E15" s="61"/>
      <c r="F15" s="61"/>
      <c r="G15" s="61"/>
      <c r="H15" s="61"/>
      <c r="I15" s="61"/>
      <c r="J15" s="61"/>
      <c r="K15" s="99"/>
      <c r="L15" s="51">
        <f t="shared" si="0"/>
        <v>0</v>
      </c>
      <c r="M15" s="51">
        <f t="shared" si="1"/>
        <v>0</v>
      </c>
      <c r="N15" s="51">
        <f t="shared" si="2"/>
        <v>0</v>
      </c>
      <c r="O15" s="51">
        <f t="shared" si="3"/>
        <v>0</v>
      </c>
    </row>
    <row r="16" spans="1:15" x14ac:dyDescent="0.2">
      <c r="A16" s="65"/>
      <c r="B16" s="61"/>
      <c r="C16" s="61"/>
      <c r="D16" s="61"/>
      <c r="E16" s="61"/>
      <c r="F16" s="61"/>
      <c r="G16" s="61"/>
      <c r="H16" s="61"/>
      <c r="I16" s="61"/>
      <c r="J16" s="61"/>
      <c r="K16" s="99"/>
      <c r="L16" s="51">
        <f t="shared" si="0"/>
        <v>0</v>
      </c>
      <c r="M16" s="51">
        <f t="shared" si="1"/>
        <v>0</v>
      </c>
      <c r="N16" s="51">
        <f t="shared" si="2"/>
        <v>0</v>
      </c>
      <c r="O16" s="51">
        <f t="shared" si="3"/>
        <v>0</v>
      </c>
    </row>
    <row r="17" spans="1:15" x14ac:dyDescent="0.2">
      <c r="A17" s="65"/>
      <c r="B17" s="61"/>
      <c r="C17" s="61"/>
      <c r="D17" s="61"/>
      <c r="E17" s="61"/>
      <c r="F17" s="61"/>
      <c r="G17" s="61"/>
      <c r="H17" s="61"/>
      <c r="I17" s="61"/>
      <c r="J17" s="61"/>
      <c r="K17" s="99"/>
      <c r="L17" s="51">
        <f t="shared" si="0"/>
        <v>0</v>
      </c>
      <c r="M17" s="51">
        <f t="shared" si="1"/>
        <v>0</v>
      </c>
      <c r="N17" s="51">
        <f t="shared" si="2"/>
        <v>0</v>
      </c>
      <c r="O17" s="51">
        <f t="shared" si="3"/>
        <v>0</v>
      </c>
    </row>
    <row r="18" spans="1:15" x14ac:dyDescent="0.2">
      <c r="A18" s="65"/>
      <c r="B18" s="61"/>
      <c r="C18" s="61"/>
      <c r="D18" s="61"/>
      <c r="E18" s="61"/>
      <c r="F18" s="61"/>
      <c r="G18" s="61"/>
      <c r="H18" s="61"/>
      <c r="I18" s="61"/>
      <c r="J18" s="61"/>
      <c r="K18" s="99"/>
      <c r="L18" s="51">
        <f t="shared" si="0"/>
        <v>0</v>
      </c>
      <c r="M18" s="51">
        <f t="shared" si="1"/>
        <v>0</v>
      </c>
      <c r="N18" s="51">
        <f t="shared" si="2"/>
        <v>0</v>
      </c>
      <c r="O18" s="51">
        <f t="shared" si="3"/>
        <v>0</v>
      </c>
    </row>
    <row r="19" spans="1:15" x14ac:dyDescent="0.2">
      <c r="A19" s="65"/>
      <c r="B19" s="61"/>
      <c r="C19" s="61"/>
      <c r="D19" s="61"/>
      <c r="E19" s="61"/>
      <c r="F19" s="61"/>
      <c r="G19" s="61"/>
      <c r="H19" s="61"/>
      <c r="I19" s="61"/>
      <c r="J19" s="61"/>
      <c r="K19" s="99"/>
      <c r="L19" s="51">
        <f t="shared" si="0"/>
        <v>0</v>
      </c>
      <c r="M19" s="51">
        <f t="shared" si="1"/>
        <v>0</v>
      </c>
      <c r="N19" s="51">
        <f t="shared" si="2"/>
        <v>0</v>
      </c>
      <c r="O19" s="51">
        <f t="shared" si="3"/>
        <v>0</v>
      </c>
    </row>
    <row r="20" spans="1:15" x14ac:dyDescent="0.2">
      <c r="A20" s="65"/>
      <c r="B20" s="61"/>
      <c r="C20" s="61"/>
      <c r="D20" s="61"/>
      <c r="E20" s="61"/>
      <c r="F20" s="61"/>
      <c r="G20" s="61"/>
      <c r="H20" s="61"/>
      <c r="I20" s="61"/>
      <c r="J20" s="61"/>
      <c r="K20" s="99"/>
      <c r="L20" s="51">
        <f t="shared" si="0"/>
        <v>0</v>
      </c>
      <c r="M20" s="51">
        <f t="shared" si="1"/>
        <v>0</v>
      </c>
      <c r="N20" s="51">
        <f t="shared" si="2"/>
        <v>0</v>
      </c>
      <c r="O20" s="51">
        <f t="shared" si="3"/>
        <v>0</v>
      </c>
    </row>
    <row r="21" spans="1:15" x14ac:dyDescent="0.2">
      <c r="A21" s="65"/>
      <c r="B21" s="61"/>
      <c r="C21" s="61"/>
      <c r="D21" s="61"/>
      <c r="E21" s="61"/>
      <c r="F21" s="61"/>
      <c r="G21" s="61"/>
      <c r="H21" s="61"/>
      <c r="I21" s="61"/>
      <c r="J21" s="61"/>
      <c r="K21" s="99"/>
      <c r="L21" s="51">
        <f t="shared" si="0"/>
        <v>0</v>
      </c>
      <c r="M21" s="51">
        <f t="shared" si="1"/>
        <v>0</v>
      </c>
      <c r="N21" s="51">
        <f t="shared" si="2"/>
        <v>0</v>
      </c>
      <c r="O21" s="51">
        <f t="shared" si="3"/>
        <v>0</v>
      </c>
    </row>
    <row r="22" spans="1:15" x14ac:dyDescent="0.2">
      <c r="A22" s="65"/>
      <c r="B22" s="61"/>
      <c r="C22" s="61"/>
      <c r="D22" s="61"/>
      <c r="E22" s="61"/>
      <c r="F22" s="61"/>
      <c r="G22" s="61"/>
      <c r="H22" s="61"/>
      <c r="I22" s="61"/>
      <c r="J22" s="61"/>
      <c r="K22" s="99"/>
      <c r="L22" s="51">
        <f t="shared" si="0"/>
        <v>0</v>
      </c>
      <c r="M22" s="51">
        <f t="shared" si="1"/>
        <v>0</v>
      </c>
      <c r="N22" s="51">
        <f t="shared" si="2"/>
        <v>0</v>
      </c>
      <c r="O22" s="51">
        <f t="shared" si="3"/>
        <v>0</v>
      </c>
    </row>
    <row r="23" spans="1:15" x14ac:dyDescent="0.2">
      <c r="A23" s="65"/>
      <c r="B23" s="61"/>
      <c r="C23" s="61"/>
      <c r="D23" s="61"/>
      <c r="E23" s="61"/>
      <c r="F23" s="61"/>
      <c r="G23" s="61"/>
      <c r="H23" s="61"/>
      <c r="I23" s="61"/>
      <c r="J23" s="61"/>
      <c r="K23" s="99"/>
      <c r="L23" s="51">
        <f t="shared" si="0"/>
        <v>0</v>
      </c>
      <c r="M23" s="51">
        <f t="shared" si="1"/>
        <v>0</v>
      </c>
      <c r="N23" s="51">
        <f t="shared" si="2"/>
        <v>0</v>
      </c>
      <c r="O23" s="51">
        <f t="shared" si="3"/>
        <v>0</v>
      </c>
    </row>
    <row r="24" spans="1:15" x14ac:dyDescent="0.2">
      <c r="A24" s="65"/>
      <c r="B24" s="61"/>
      <c r="C24" s="61"/>
      <c r="D24" s="61"/>
      <c r="E24" s="61"/>
      <c r="F24" s="61"/>
      <c r="G24" s="61"/>
      <c r="H24" s="61"/>
      <c r="I24" s="61"/>
      <c r="J24" s="61"/>
      <c r="K24" s="99"/>
      <c r="L24" s="51">
        <f t="shared" si="0"/>
        <v>0</v>
      </c>
      <c r="M24" s="51">
        <f t="shared" si="1"/>
        <v>0</v>
      </c>
      <c r="N24" s="51">
        <f t="shared" si="2"/>
        <v>0</v>
      </c>
      <c r="O24" s="51">
        <f t="shared" si="3"/>
        <v>0</v>
      </c>
    </row>
    <row r="25" spans="1:15" x14ac:dyDescent="0.2">
      <c r="A25" s="65"/>
      <c r="B25" s="61"/>
      <c r="C25" s="61"/>
      <c r="D25" s="61"/>
      <c r="E25" s="61"/>
      <c r="F25" s="61"/>
      <c r="G25" s="61"/>
      <c r="H25" s="61"/>
      <c r="I25" s="61"/>
      <c r="J25" s="61"/>
      <c r="K25" s="99"/>
      <c r="L25" s="51">
        <f t="shared" si="0"/>
        <v>0</v>
      </c>
      <c r="M25" s="51">
        <f t="shared" si="1"/>
        <v>0</v>
      </c>
      <c r="N25" s="51">
        <f t="shared" si="2"/>
        <v>0</v>
      </c>
      <c r="O25" s="51">
        <f t="shared" si="3"/>
        <v>0</v>
      </c>
    </row>
    <row r="26" spans="1:15" x14ac:dyDescent="0.2">
      <c r="A26" s="65"/>
      <c r="B26" s="61"/>
      <c r="C26" s="61"/>
      <c r="D26" s="61"/>
      <c r="E26" s="61"/>
      <c r="F26" s="61"/>
      <c r="G26" s="61"/>
      <c r="H26" s="61"/>
      <c r="I26" s="61"/>
      <c r="J26" s="61"/>
      <c r="K26" s="99"/>
      <c r="L26" s="51">
        <f t="shared" si="0"/>
        <v>0</v>
      </c>
      <c r="M26" s="51">
        <f t="shared" si="1"/>
        <v>0</v>
      </c>
      <c r="N26" s="51">
        <f t="shared" si="2"/>
        <v>0</v>
      </c>
      <c r="O26" s="51">
        <f t="shared" si="3"/>
        <v>0</v>
      </c>
    </row>
    <row r="27" spans="1:15" x14ac:dyDescent="0.2">
      <c r="A27" s="65"/>
      <c r="B27" s="61"/>
      <c r="C27" s="61"/>
      <c r="D27" s="61"/>
      <c r="E27" s="61"/>
      <c r="F27" s="61"/>
      <c r="G27" s="61"/>
      <c r="H27" s="61"/>
      <c r="I27" s="61"/>
      <c r="J27" s="61"/>
      <c r="K27" s="99"/>
      <c r="L27" s="51">
        <f t="shared" si="0"/>
        <v>0</v>
      </c>
      <c r="M27" s="51">
        <f t="shared" si="1"/>
        <v>0</v>
      </c>
      <c r="N27" s="51">
        <f t="shared" si="2"/>
        <v>0</v>
      </c>
      <c r="O27" s="51">
        <f t="shared" si="3"/>
        <v>0</v>
      </c>
    </row>
    <row r="28" spans="1:15" x14ac:dyDescent="0.2">
      <c r="A28" s="65"/>
      <c r="B28" s="61"/>
      <c r="C28" s="61"/>
      <c r="D28" s="61"/>
      <c r="E28" s="61"/>
      <c r="F28" s="61"/>
      <c r="G28" s="61"/>
      <c r="H28" s="61"/>
      <c r="I28" s="61"/>
      <c r="J28" s="61"/>
      <c r="K28" s="99"/>
      <c r="L28" s="51">
        <f t="shared" si="0"/>
        <v>0</v>
      </c>
      <c r="M28" s="51">
        <f t="shared" si="1"/>
        <v>0</v>
      </c>
      <c r="N28" s="51">
        <f t="shared" si="2"/>
        <v>0</v>
      </c>
      <c r="O28" s="51">
        <f t="shared" si="3"/>
        <v>0</v>
      </c>
    </row>
    <row r="29" spans="1:15" x14ac:dyDescent="0.2">
      <c r="A29" s="65"/>
      <c r="B29" s="61"/>
      <c r="C29" s="61"/>
      <c r="D29" s="61"/>
      <c r="E29" s="61"/>
      <c r="F29" s="61"/>
      <c r="G29" s="61"/>
      <c r="H29" s="61"/>
      <c r="I29" s="61"/>
      <c r="J29" s="61"/>
      <c r="K29" s="99"/>
      <c r="L29" s="51">
        <f t="shared" si="0"/>
        <v>0</v>
      </c>
      <c r="M29" s="51">
        <f t="shared" si="1"/>
        <v>0</v>
      </c>
      <c r="N29" s="51">
        <f t="shared" si="2"/>
        <v>0</v>
      </c>
      <c r="O29" s="51">
        <f t="shared" si="3"/>
        <v>0</v>
      </c>
    </row>
    <row r="30" spans="1:15" x14ac:dyDescent="0.2">
      <c r="A30" s="65"/>
      <c r="B30" s="61"/>
      <c r="C30" s="61"/>
      <c r="D30" s="61"/>
      <c r="E30" s="61"/>
      <c r="F30" s="61"/>
      <c r="G30" s="61"/>
      <c r="H30" s="61"/>
      <c r="I30" s="61"/>
      <c r="J30" s="61"/>
      <c r="K30" s="99"/>
      <c r="L30" s="51">
        <f t="shared" si="0"/>
        <v>0</v>
      </c>
      <c r="M30" s="51">
        <f t="shared" si="1"/>
        <v>0</v>
      </c>
      <c r="N30" s="51">
        <f t="shared" si="2"/>
        <v>0</v>
      </c>
      <c r="O30" s="51">
        <f t="shared" si="3"/>
        <v>0</v>
      </c>
    </row>
    <row r="31" spans="1:15" x14ac:dyDescent="0.2">
      <c r="A31" s="65"/>
      <c r="B31" s="61"/>
      <c r="C31" s="61"/>
      <c r="D31" s="61"/>
      <c r="E31" s="61"/>
      <c r="F31" s="61"/>
      <c r="G31" s="61"/>
      <c r="H31" s="61"/>
      <c r="I31" s="61"/>
      <c r="J31" s="61"/>
      <c r="K31" s="99"/>
      <c r="L31" s="51">
        <f t="shared" si="0"/>
        <v>0</v>
      </c>
      <c r="M31" s="51">
        <f t="shared" si="1"/>
        <v>0</v>
      </c>
      <c r="N31" s="51">
        <f t="shared" si="2"/>
        <v>0</v>
      </c>
      <c r="O31" s="51">
        <f t="shared" si="3"/>
        <v>0</v>
      </c>
    </row>
    <row r="32" spans="1:15" x14ac:dyDescent="0.2">
      <c r="A32" s="65"/>
      <c r="B32" s="61"/>
      <c r="C32" s="61"/>
      <c r="D32" s="61"/>
      <c r="E32" s="61"/>
      <c r="F32" s="61"/>
      <c r="G32" s="61"/>
      <c r="H32" s="61"/>
      <c r="I32" s="61"/>
      <c r="J32" s="61"/>
      <c r="K32" s="99"/>
      <c r="L32" s="51">
        <f t="shared" si="0"/>
        <v>0</v>
      </c>
      <c r="M32" s="51">
        <f t="shared" si="1"/>
        <v>0</v>
      </c>
      <c r="N32" s="51">
        <f t="shared" si="2"/>
        <v>0</v>
      </c>
      <c r="O32" s="51">
        <f t="shared" si="3"/>
        <v>0</v>
      </c>
    </row>
    <row r="33" spans="1:15" x14ac:dyDescent="0.2">
      <c r="A33" s="65"/>
      <c r="B33" s="61"/>
      <c r="C33" s="61"/>
      <c r="D33" s="61"/>
      <c r="E33" s="61"/>
      <c r="F33" s="61"/>
      <c r="G33" s="61"/>
      <c r="H33" s="61"/>
      <c r="I33" s="61"/>
      <c r="J33" s="61"/>
      <c r="K33" s="99"/>
      <c r="L33" s="51">
        <f t="shared" si="0"/>
        <v>0</v>
      </c>
      <c r="M33" s="51">
        <f t="shared" si="1"/>
        <v>0</v>
      </c>
      <c r="N33" s="51">
        <f t="shared" si="2"/>
        <v>0</v>
      </c>
      <c r="O33" s="51">
        <f t="shared" si="3"/>
        <v>0</v>
      </c>
    </row>
    <row r="34" spans="1:15" x14ac:dyDescent="0.2">
      <c r="A34" s="65"/>
      <c r="B34" s="61"/>
      <c r="C34" s="61"/>
      <c r="D34" s="61"/>
      <c r="E34" s="61"/>
      <c r="F34" s="61"/>
      <c r="G34" s="61"/>
      <c r="H34" s="61"/>
      <c r="I34" s="61"/>
      <c r="J34" s="61"/>
      <c r="K34" s="99"/>
      <c r="L34" s="51">
        <f t="shared" si="0"/>
        <v>0</v>
      </c>
      <c r="M34" s="51">
        <f t="shared" si="1"/>
        <v>0</v>
      </c>
      <c r="N34" s="51">
        <f t="shared" si="2"/>
        <v>0</v>
      </c>
      <c r="O34" s="51">
        <f t="shared" si="3"/>
        <v>0</v>
      </c>
    </row>
    <row r="35" spans="1:15" x14ac:dyDescent="0.2">
      <c r="A35" s="65"/>
      <c r="B35" s="61"/>
      <c r="C35" s="61"/>
      <c r="D35" s="61"/>
      <c r="E35" s="61"/>
      <c r="F35" s="61"/>
      <c r="G35" s="61"/>
      <c r="H35" s="61"/>
      <c r="I35" s="61"/>
      <c r="J35" s="61"/>
      <c r="K35" s="99"/>
      <c r="L35" s="51">
        <f t="shared" si="0"/>
        <v>0</v>
      </c>
      <c r="M35" s="51">
        <f t="shared" si="1"/>
        <v>0</v>
      </c>
      <c r="N35" s="51">
        <f t="shared" si="2"/>
        <v>0</v>
      </c>
      <c r="O35" s="51">
        <f t="shared" si="3"/>
        <v>0</v>
      </c>
    </row>
    <row r="36" spans="1:15" x14ac:dyDescent="0.2">
      <c r="A36" s="65"/>
      <c r="B36" s="61"/>
      <c r="C36" s="61"/>
      <c r="D36" s="61"/>
      <c r="E36" s="61"/>
      <c r="F36" s="61"/>
      <c r="G36" s="61"/>
      <c r="H36" s="61"/>
      <c r="I36" s="61"/>
      <c r="J36" s="61"/>
      <c r="K36" s="99"/>
      <c r="L36" s="51">
        <f t="shared" si="0"/>
        <v>0</v>
      </c>
      <c r="M36" s="51">
        <f t="shared" si="1"/>
        <v>0</v>
      </c>
      <c r="N36" s="51">
        <f t="shared" si="2"/>
        <v>0</v>
      </c>
      <c r="O36" s="51">
        <f t="shared" si="3"/>
        <v>0</v>
      </c>
    </row>
    <row r="37" spans="1:15" x14ac:dyDescent="0.2">
      <c r="A37" s="65"/>
      <c r="B37" s="61"/>
      <c r="C37" s="61"/>
      <c r="D37" s="61"/>
      <c r="E37" s="61"/>
      <c r="F37" s="61"/>
      <c r="G37" s="61"/>
      <c r="H37" s="61"/>
      <c r="I37" s="61"/>
      <c r="J37" s="61"/>
      <c r="K37" s="99"/>
      <c r="L37" s="51">
        <f t="shared" si="0"/>
        <v>0</v>
      </c>
      <c r="M37" s="51">
        <f t="shared" si="1"/>
        <v>0</v>
      </c>
      <c r="N37" s="51">
        <f t="shared" si="2"/>
        <v>0</v>
      </c>
      <c r="O37" s="51">
        <f t="shared" si="3"/>
        <v>0</v>
      </c>
    </row>
    <row r="38" spans="1:15" x14ac:dyDescent="0.2">
      <c r="A38" s="65"/>
      <c r="B38" s="61"/>
      <c r="C38" s="61"/>
      <c r="D38" s="61"/>
      <c r="E38" s="61"/>
      <c r="F38" s="61"/>
      <c r="G38" s="61"/>
      <c r="H38" s="61"/>
      <c r="I38" s="61"/>
      <c r="J38" s="61"/>
      <c r="K38" s="99"/>
      <c r="L38" s="51">
        <f t="shared" si="0"/>
        <v>0</v>
      </c>
      <c r="M38" s="51">
        <f t="shared" si="1"/>
        <v>0</v>
      </c>
      <c r="N38" s="51">
        <f t="shared" si="2"/>
        <v>0</v>
      </c>
      <c r="O38" s="51">
        <f t="shared" si="3"/>
        <v>0</v>
      </c>
    </row>
    <row r="39" spans="1:15" x14ac:dyDescent="0.2">
      <c r="A39" s="65"/>
      <c r="B39" s="61"/>
      <c r="C39" s="61"/>
      <c r="D39" s="61"/>
      <c r="E39" s="61"/>
      <c r="F39" s="61"/>
      <c r="G39" s="61"/>
      <c r="H39" s="61"/>
      <c r="I39" s="61"/>
      <c r="J39" s="61"/>
      <c r="K39" s="99"/>
      <c r="L39" s="51">
        <f t="shared" si="0"/>
        <v>0</v>
      </c>
      <c r="M39" s="51">
        <f t="shared" si="1"/>
        <v>0</v>
      </c>
      <c r="N39" s="51">
        <f t="shared" si="2"/>
        <v>0</v>
      </c>
      <c r="O39" s="51">
        <f t="shared" si="3"/>
        <v>0</v>
      </c>
    </row>
    <row r="40" spans="1:15" x14ac:dyDescent="0.2">
      <c r="A40" s="65"/>
      <c r="B40" s="61"/>
      <c r="C40" s="61"/>
      <c r="D40" s="61"/>
      <c r="E40" s="61"/>
      <c r="F40" s="61"/>
      <c r="G40" s="61"/>
      <c r="H40" s="61"/>
      <c r="I40" s="61"/>
      <c r="J40" s="61"/>
      <c r="K40" s="99"/>
      <c r="L40" s="51">
        <f t="shared" si="0"/>
        <v>0</v>
      </c>
      <c r="M40" s="51">
        <f t="shared" si="1"/>
        <v>0</v>
      </c>
      <c r="N40" s="51">
        <f t="shared" si="2"/>
        <v>0</v>
      </c>
      <c r="O40" s="51">
        <f t="shared" si="3"/>
        <v>0</v>
      </c>
    </row>
    <row r="41" spans="1:15" x14ac:dyDescent="0.2">
      <c r="A41" s="65"/>
      <c r="B41" s="61"/>
      <c r="C41" s="61"/>
      <c r="D41" s="61"/>
      <c r="E41" s="61"/>
      <c r="F41" s="61"/>
      <c r="G41" s="61"/>
      <c r="H41" s="61"/>
      <c r="I41" s="61"/>
      <c r="J41" s="61"/>
      <c r="K41" s="99"/>
      <c r="L41" s="51">
        <f t="shared" si="0"/>
        <v>0</v>
      </c>
      <c r="M41" s="51">
        <f t="shared" si="1"/>
        <v>0</v>
      </c>
      <c r="N41" s="51">
        <f t="shared" si="2"/>
        <v>0</v>
      </c>
      <c r="O41" s="51">
        <f t="shared" si="3"/>
        <v>0</v>
      </c>
    </row>
    <row r="42" spans="1:15" x14ac:dyDescent="0.2">
      <c r="A42" s="65"/>
      <c r="B42" s="61"/>
      <c r="C42" s="61"/>
      <c r="D42" s="61"/>
      <c r="E42" s="61"/>
      <c r="F42" s="61"/>
      <c r="G42" s="61"/>
      <c r="H42" s="61"/>
      <c r="I42" s="61"/>
      <c r="J42" s="61"/>
      <c r="K42" s="99"/>
      <c r="L42" s="51">
        <f t="shared" si="0"/>
        <v>0</v>
      </c>
      <c r="M42" s="51">
        <f t="shared" si="1"/>
        <v>0</v>
      </c>
      <c r="N42" s="51">
        <f t="shared" si="2"/>
        <v>0</v>
      </c>
      <c r="O42" s="51">
        <f t="shared" si="3"/>
        <v>0</v>
      </c>
    </row>
    <row r="43" spans="1:15" x14ac:dyDescent="0.2">
      <c r="A43" s="65"/>
      <c r="B43" s="61"/>
      <c r="C43" s="61"/>
      <c r="D43" s="61"/>
      <c r="E43" s="61"/>
      <c r="F43" s="61"/>
      <c r="G43" s="61"/>
      <c r="H43" s="61"/>
      <c r="I43" s="61"/>
      <c r="J43" s="61"/>
      <c r="K43" s="99"/>
      <c r="L43" s="51">
        <f t="shared" si="0"/>
        <v>0</v>
      </c>
      <c r="M43" s="51">
        <f t="shared" si="1"/>
        <v>0</v>
      </c>
      <c r="N43" s="51">
        <f t="shared" si="2"/>
        <v>0</v>
      </c>
      <c r="O43" s="51">
        <f t="shared" si="3"/>
        <v>0</v>
      </c>
    </row>
    <row r="44" spans="1:15" x14ac:dyDescent="0.2">
      <c r="A44" s="65"/>
      <c r="B44" s="61"/>
      <c r="C44" s="61"/>
      <c r="D44" s="61"/>
      <c r="E44" s="61"/>
      <c r="F44" s="61"/>
      <c r="G44" s="61"/>
      <c r="H44" s="61"/>
      <c r="I44" s="61"/>
      <c r="J44" s="61"/>
      <c r="K44" s="99"/>
      <c r="L44" s="51">
        <f t="shared" si="0"/>
        <v>0</v>
      </c>
      <c r="M44" s="51">
        <f t="shared" si="1"/>
        <v>0</v>
      </c>
      <c r="N44" s="51">
        <f t="shared" si="2"/>
        <v>0</v>
      </c>
      <c r="O44" s="51">
        <f t="shared" si="3"/>
        <v>0</v>
      </c>
    </row>
    <row r="45" spans="1:15" x14ac:dyDescent="0.2">
      <c r="A45" s="65"/>
      <c r="B45" s="61"/>
      <c r="C45" s="61"/>
      <c r="D45" s="61"/>
      <c r="E45" s="61"/>
      <c r="F45" s="61"/>
      <c r="G45" s="61"/>
      <c r="H45" s="61"/>
      <c r="I45" s="61"/>
      <c r="J45" s="61"/>
      <c r="K45" s="99"/>
      <c r="L45" s="51">
        <f t="shared" si="0"/>
        <v>0</v>
      </c>
      <c r="M45" s="51">
        <f t="shared" si="1"/>
        <v>0</v>
      </c>
      <c r="N45" s="51">
        <f t="shared" si="2"/>
        <v>0</v>
      </c>
      <c r="O45" s="51">
        <f t="shared" si="3"/>
        <v>0</v>
      </c>
    </row>
    <row r="46" spans="1:15" x14ac:dyDescent="0.2">
      <c r="A46" s="65"/>
      <c r="B46" s="61"/>
      <c r="C46" s="61"/>
      <c r="D46" s="61"/>
      <c r="E46" s="61"/>
      <c r="F46" s="61"/>
      <c r="G46" s="61"/>
      <c r="H46" s="61"/>
      <c r="I46" s="61"/>
      <c r="J46" s="61"/>
      <c r="K46" s="99"/>
      <c r="L46" s="51">
        <f t="shared" si="0"/>
        <v>0</v>
      </c>
      <c r="M46" s="51">
        <f t="shared" si="1"/>
        <v>0</v>
      </c>
      <c r="N46" s="51">
        <f t="shared" si="2"/>
        <v>0</v>
      </c>
      <c r="O46" s="51">
        <f t="shared" si="3"/>
        <v>0</v>
      </c>
    </row>
    <row r="47" spans="1:15" x14ac:dyDescent="0.2">
      <c r="A47" s="65"/>
      <c r="B47" s="61"/>
      <c r="C47" s="61"/>
      <c r="D47" s="61"/>
      <c r="E47" s="61"/>
      <c r="F47" s="61"/>
      <c r="G47" s="61"/>
      <c r="H47" s="61"/>
      <c r="I47" s="61"/>
      <c r="J47" s="61"/>
      <c r="K47" s="99"/>
      <c r="L47" s="51">
        <f t="shared" si="0"/>
        <v>0</v>
      </c>
      <c r="M47" s="51">
        <f t="shared" si="1"/>
        <v>0</v>
      </c>
      <c r="N47" s="51">
        <f t="shared" si="2"/>
        <v>0</v>
      </c>
      <c r="O47" s="51">
        <f t="shared" si="3"/>
        <v>0</v>
      </c>
    </row>
    <row r="48" spans="1:15" x14ac:dyDescent="0.2">
      <c r="A48" s="65"/>
      <c r="B48" s="61"/>
      <c r="C48" s="61"/>
      <c r="D48" s="61"/>
      <c r="E48" s="61"/>
      <c r="F48" s="61"/>
      <c r="G48" s="61"/>
      <c r="H48" s="61"/>
      <c r="I48" s="61"/>
      <c r="J48" s="61"/>
      <c r="K48" s="99"/>
      <c r="L48" s="51">
        <f t="shared" si="0"/>
        <v>0</v>
      </c>
      <c r="M48" s="51">
        <f t="shared" si="1"/>
        <v>0</v>
      </c>
      <c r="N48" s="51">
        <f t="shared" si="2"/>
        <v>0</v>
      </c>
      <c r="O48" s="51">
        <f t="shared" si="3"/>
        <v>0</v>
      </c>
    </row>
    <row r="49" spans="1:15" x14ac:dyDescent="0.2">
      <c r="A49" s="65"/>
      <c r="B49" s="61"/>
      <c r="C49" s="61"/>
      <c r="D49" s="61"/>
      <c r="E49" s="61"/>
      <c r="F49" s="61"/>
      <c r="G49" s="61"/>
      <c r="H49" s="61"/>
      <c r="I49" s="61"/>
      <c r="J49" s="61"/>
      <c r="K49" s="99"/>
      <c r="L49" s="51">
        <f t="shared" si="0"/>
        <v>0</v>
      </c>
      <c r="M49" s="51">
        <f t="shared" si="1"/>
        <v>0</v>
      </c>
      <c r="N49" s="51">
        <f t="shared" si="2"/>
        <v>0</v>
      </c>
      <c r="O49" s="51">
        <f t="shared" si="3"/>
        <v>0</v>
      </c>
    </row>
    <row r="50" spans="1:15" x14ac:dyDescent="0.2">
      <c r="A50" s="65"/>
      <c r="B50" s="61"/>
      <c r="C50" s="61"/>
      <c r="D50" s="61"/>
      <c r="E50" s="61"/>
      <c r="F50" s="61"/>
      <c r="G50" s="61"/>
      <c r="H50" s="61"/>
      <c r="I50" s="61"/>
      <c r="J50" s="61"/>
      <c r="K50" s="99"/>
      <c r="L50" s="51">
        <f t="shared" si="0"/>
        <v>0</v>
      </c>
      <c r="M50" s="51">
        <f t="shared" si="1"/>
        <v>0</v>
      </c>
      <c r="N50" s="51">
        <f t="shared" si="2"/>
        <v>0</v>
      </c>
      <c r="O50" s="51">
        <f t="shared" si="3"/>
        <v>0</v>
      </c>
    </row>
    <row r="51" spans="1:15" x14ac:dyDescent="0.2">
      <c r="A51" s="65"/>
      <c r="B51" s="61"/>
      <c r="C51" s="61"/>
      <c r="D51" s="61"/>
      <c r="E51" s="61"/>
      <c r="F51" s="61"/>
      <c r="G51" s="61"/>
      <c r="H51" s="61"/>
      <c r="I51" s="61"/>
      <c r="J51" s="61"/>
      <c r="K51" s="99"/>
      <c r="L51" s="51">
        <f t="shared" si="0"/>
        <v>0</v>
      </c>
      <c r="M51" s="51">
        <f t="shared" si="1"/>
        <v>0</v>
      </c>
      <c r="N51" s="51">
        <f t="shared" si="2"/>
        <v>0</v>
      </c>
      <c r="O51" s="51">
        <f t="shared" si="3"/>
        <v>0</v>
      </c>
    </row>
    <row r="52" spans="1:15" x14ac:dyDescent="0.2">
      <c r="A52" s="65"/>
      <c r="B52" s="61"/>
      <c r="C52" s="61"/>
      <c r="D52" s="61"/>
      <c r="E52" s="61"/>
      <c r="F52" s="61"/>
      <c r="G52" s="61"/>
      <c r="H52" s="61"/>
      <c r="I52" s="61"/>
      <c r="J52" s="61"/>
      <c r="K52" s="99"/>
      <c r="L52" s="51">
        <f t="shared" si="0"/>
        <v>0</v>
      </c>
      <c r="M52" s="51">
        <f t="shared" si="1"/>
        <v>0</v>
      </c>
      <c r="N52" s="51">
        <f t="shared" si="2"/>
        <v>0</v>
      </c>
      <c r="O52" s="51">
        <f t="shared" si="3"/>
        <v>0</v>
      </c>
    </row>
    <row r="53" spans="1:15" x14ac:dyDescent="0.2">
      <c r="A53" s="125"/>
      <c r="B53" s="61"/>
      <c r="C53" s="61"/>
      <c r="D53" s="71"/>
      <c r="E53" s="54"/>
      <c r="F53" s="62"/>
      <c r="G53" s="62"/>
      <c r="H53" s="62"/>
      <c r="I53" s="62"/>
      <c r="J53" s="62"/>
      <c r="K53" s="99"/>
      <c r="L53" s="51">
        <f t="shared" si="0"/>
        <v>0</v>
      </c>
      <c r="M53" s="51">
        <f t="shared" si="1"/>
        <v>0</v>
      </c>
      <c r="N53" s="51">
        <f t="shared" si="2"/>
        <v>0</v>
      </c>
      <c r="O53" s="51">
        <f t="shared" si="3"/>
        <v>0</v>
      </c>
    </row>
    <row r="54" spans="1:15" ht="15" customHeight="1" x14ac:dyDescent="0.2">
      <c r="A54" s="176" t="s">
        <v>27</v>
      </c>
      <c r="B54" s="177"/>
      <c r="C54" s="177"/>
      <c r="D54" s="177"/>
      <c r="E54" s="177"/>
      <c r="F54" s="177"/>
      <c r="G54" s="177"/>
      <c r="H54" s="177"/>
      <c r="I54" s="177"/>
      <c r="J54" s="177"/>
      <c r="K54" s="178"/>
      <c r="L54" s="56">
        <f>SUM(L9:L53)</f>
        <v>0</v>
      </c>
      <c r="M54" s="56">
        <f>SUM(M9:M53)</f>
        <v>0</v>
      </c>
      <c r="N54" s="56">
        <f>SUM(N9:N53)</f>
        <v>0</v>
      </c>
      <c r="O54" s="56">
        <f>SUM(O9:O53)</f>
        <v>0</v>
      </c>
    </row>
    <row r="55" spans="1:15" x14ac:dyDescent="0.2">
      <c r="A55" s="172" t="s">
        <v>29</v>
      </c>
      <c r="B55" s="172"/>
      <c r="C55" s="172"/>
      <c r="D55" s="172"/>
      <c r="E55" s="172"/>
      <c r="F55" s="172"/>
      <c r="G55" s="172"/>
      <c r="H55" s="172"/>
      <c r="I55" s="172"/>
      <c r="J55" s="172"/>
      <c r="K55" s="172"/>
      <c r="L55" s="56">
        <f>ROUND(L54,2)</f>
        <v>0</v>
      </c>
      <c r="M55" s="56">
        <f t="shared" ref="M55:O55" si="4">ROUND(M54,2)</f>
        <v>0</v>
      </c>
      <c r="N55" s="56">
        <f t="shared" si="4"/>
        <v>0</v>
      </c>
      <c r="O55" s="56">
        <f t="shared" si="4"/>
        <v>0</v>
      </c>
    </row>
    <row r="56" spans="1:15" x14ac:dyDescent="0.2">
      <c r="A56" s="172" t="s">
        <v>28</v>
      </c>
      <c r="B56" s="172"/>
      <c r="C56" s="172"/>
      <c r="D56" s="172"/>
      <c r="E56" s="172"/>
      <c r="F56" s="172"/>
      <c r="G56" s="172"/>
      <c r="H56" s="172"/>
      <c r="I56" s="172"/>
      <c r="J56" s="172"/>
      <c r="K56" s="172"/>
      <c r="L56" s="172"/>
      <c r="M56" s="172"/>
      <c r="N56" s="172"/>
      <c r="O56" s="57">
        <f>Ribasso</f>
        <v>0.10150000000000001</v>
      </c>
    </row>
    <row r="57" spans="1:15" x14ac:dyDescent="0.2">
      <c r="A57" s="172" t="s">
        <v>31</v>
      </c>
      <c r="B57" s="172"/>
      <c r="C57" s="172"/>
      <c r="D57" s="172"/>
      <c r="E57" s="172"/>
      <c r="F57" s="172"/>
      <c r="G57" s="172"/>
      <c r="H57" s="172"/>
      <c r="I57" s="172"/>
      <c r="J57" s="172"/>
      <c r="K57" s="172"/>
      <c r="L57" s="172"/>
      <c r="M57" s="172"/>
      <c r="N57" s="172"/>
      <c r="O57" s="56">
        <f>ROUND(O56*O55,2)</f>
        <v>0</v>
      </c>
    </row>
    <row r="58" spans="1:15" ht="19.5" x14ac:dyDescent="0.2">
      <c r="A58" s="170" t="s">
        <v>30</v>
      </c>
      <c r="B58" s="170"/>
      <c r="C58" s="170"/>
      <c r="D58" s="170"/>
      <c r="E58" s="170"/>
      <c r="F58" s="170"/>
      <c r="G58" s="170"/>
      <c r="H58" s="170"/>
      <c r="I58" s="170"/>
      <c r="J58" s="170"/>
      <c r="K58" s="170"/>
      <c r="L58" s="58">
        <f>L55-(O56*L55)</f>
        <v>0</v>
      </c>
      <c r="M58" s="58">
        <f>M55</f>
        <v>0</v>
      </c>
      <c r="N58" s="58">
        <f>N55</f>
        <v>0</v>
      </c>
      <c r="O58" s="58">
        <f>O55-O57</f>
        <v>0</v>
      </c>
    </row>
    <row r="59" spans="1:15" ht="19.5" x14ac:dyDescent="0.2">
      <c r="A59" s="170" t="s">
        <v>7</v>
      </c>
      <c r="B59" s="170"/>
      <c r="C59" s="170"/>
      <c r="D59" s="170"/>
      <c r="E59" s="170"/>
      <c r="F59" s="170"/>
      <c r="G59" s="170"/>
      <c r="H59" s="170"/>
      <c r="I59" s="170"/>
      <c r="J59" s="170"/>
      <c r="K59" s="170"/>
      <c r="L59" s="170"/>
      <c r="M59" s="170"/>
      <c r="N59" s="170"/>
      <c r="O59" s="98">
        <f>M58+N58+O58</f>
        <v>0</v>
      </c>
    </row>
    <row r="60" spans="1:15" x14ac:dyDescent="0.2">
      <c r="A60" s="59"/>
      <c r="B60" s="59"/>
      <c r="C60" s="59"/>
      <c r="D60" s="5" t="s">
        <v>4</v>
      </c>
    </row>
    <row r="61" spans="1:15" x14ac:dyDescent="0.2">
      <c r="A61" s="63"/>
      <c r="B61" s="63"/>
      <c r="C61" s="63"/>
      <c r="D61" s="5" t="s">
        <v>37</v>
      </c>
    </row>
  </sheetData>
  <mergeCells count="13">
    <mergeCell ref="A58:K58"/>
    <mergeCell ref="A59:N59"/>
    <mergeCell ref="A54:K54"/>
    <mergeCell ref="C3:K3"/>
    <mergeCell ref="A55:K55"/>
    <mergeCell ref="A56:N56"/>
    <mergeCell ref="A57:N57"/>
    <mergeCell ref="B1:O1"/>
    <mergeCell ref="A2:O2"/>
    <mergeCell ref="L3:O7"/>
    <mergeCell ref="C4:K5"/>
    <mergeCell ref="C6:K6"/>
    <mergeCell ref="D7:K7"/>
  </mergeCells>
  <pageMargins left="0.7" right="0.7" top="0.75" bottom="0.75" header="0.3" footer="0.3"/>
  <pageSetup paperSize="9" scale="46"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0000000}">
          <x14:formula1>
            <xm:f>Appoggio!$A$2:$A$5</xm:f>
          </x14:formula1>
          <xm:sqref>B6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663300"/>
    <pageSetUpPr fitToPage="1"/>
  </sheetPr>
  <dimension ref="A1:O61"/>
  <sheetViews>
    <sheetView topLeftCell="G38" zoomScaleNormal="100" workbookViewId="0">
      <selection activeCell="O59" sqref="A1:O59"/>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4" width="16" style="5" bestFit="1" customWidth="1"/>
    <col min="15" max="15" width="18" style="5" bestFit="1" customWidth="1"/>
    <col min="16" max="16384" width="26.7109375" style="5"/>
  </cols>
  <sheetData>
    <row r="1" spans="1:15" ht="100.5" customHeight="1" x14ac:dyDescent="0.2">
      <c r="A1" s="60"/>
      <c r="B1" s="152" t="s">
        <v>1560</v>
      </c>
      <c r="C1" s="153"/>
      <c r="D1" s="153"/>
      <c r="E1" s="153"/>
      <c r="F1" s="153"/>
      <c r="G1" s="153"/>
      <c r="H1" s="153"/>
      <c r="I1" s="153"/>
      <c r="J1" s="153"/>
      <c r="K1" s="153"/>
      <c r="L1" s="153"/>
      <c r="M1" s="153"/>
      <c r="N1" s="153"/>
      <c r="O1" s="154"/>
    </row>
    <row r="2" spans="1:15" ht="19.5" x14ac:dyDescent="0.25">
      <c r="A2" s="149" t="s">
        <v>1559</v>
      </c>
      <c r="B2" s="150"/>
      <c r="C2" s="150"/>
      <c r="D2" s="150"/>
      <c r="E2" s="150"/>
      <c r="F2" s="150"/>
      <c r="G2" s="150"/>
      <c r="H2" s="150"/>
      <c r="I2" s="150"/>
      <c r="J2" s="150"/>
      <c r="K2" s="150"/>
      <c r="L2" s="150"/>
      <c r="M2" s="150"/>
      <c r="N2" s="150"/>
      <c r="O2" s="151"/>
    </row>
    <row r="3" spans="1:15" x14ac:dyDescent="0.2">
      <c r="A3" s="30" t="s">
        <v>0</v>
      </c>
      <c r="B3" s="82" t="str">
        <f>INTESTAZIONE!B2</f>
        <v>Tecnocostruzioni s.r.l.</v>
      </c>
      <c r="C3" s="155" t="s">
        <v>1558</v>
      </c>
      <c r="D3" s="156"/>
      <c r="E3" s="156"/>
      <c r="F3" s="156"/>
      <c r="G3" s="156"/>
      <c r="H3" s="156"/>
      <c r="I3" s="156"/>
      <c r="J3" s="156"/>
      <c r="K3" s="157"/>
      <c r="L3" s="155"/>
      <c r="M3" s="155"/>
      <c r="N3" s="156"/>
      <c r="O3" s="157"/>
    </row>
    <row r="4" spans="1:15" ht="30" customHeight="1" x14ac:dyDescent="0.2">
      <c r="A4" s="30" t="s">
        <v>1</v>
      </c>
      <c r="B4" s="108" t="str">
        <f>INTESTAZIONE!F4</f>
        <v>Luglio 2024</v>
      </c>
      <c r="C4" s="179"/>
      <c r="D4" s="180"/>
      <c r="E4" s="180"/>
      <c r="F4" s="180"/>
      <c r="G4" s="180"/>
      <c r="H4" s="180"/>
      <c r="I4" s="180"/>
      <c r="J4" s="180"/>
      <c r="K4" s="181"/>
      <c r="L4" s="158"/>
      <c r="M4" s="158"/>
      <c r="N4" s="159"/>
      <c r="O4" s="160"/>
    </row>
    <row r="5" spans="1:15" x14ac:dyDescent="0.2">
      <c r="A5" s="30" t="s">
        <v>2</v>
      </c>
      <c r="B5" s="123" t="s">
        <v>1602</v>
      </c>
      <c r="C5" s="167"/>
      <c r="D5" s="168"/>
      <c r="E5" s="168"/>
      <c r="F5" s="168"/>
      <c r="G5" s="168"/>
      <c r="H5" s="168"/>
      <c r="I5" s="168"/>
      <c r="J5" s="168"/>
      <c r="K5" s="169"/>
      <c r="L5" s="158"/>
      <c r="M5" s="158"/>
      <c r="N5" s="159"/>
      <c r="O5" s="160"/>
    </row>
    <row r="6" spans="1:15" x14ac:dyDescent="0.2">
      <c r="A6" s="83" t="s">
        <v>39</v>
      </c>
      <c r="B6" s="30" t="s">
        <v>1565</v>
      </c>
      <c r="C6" s="171" t="s">
        <v>40</v>
      </c>
      <c r="D6" s="171"/>
      <c r="E6" s="171"/>
      <c r="F6" s="171"/>
      <c r="G6" s="171"/>
      <c r="H6" s="171"/>
      <c r="I6" s="171"/>
      <c r="J6" s="171"/>
      <c r="K6" s="171"/>
      <c r="L6" s="158"/>
      <c r="M6" s="158"/>
      <c r="N6" s="159"/>
      <c r="O6" s="160"/>
    </row>
    <row r="7" spans="1:15" x14ac:dyDescent="0.2">
      <c r="A7" s="84" t="s">
        <v>1557</v>
      </c>
      <c r="B7" s="30" t="s">
        <v>1604</v>
      </c>
      <c r="C7" s="109" t="s">
        <v>1613</v>
      </c>
      <c r="D7" s="171" t="s">
        <v>41</v>
      </c>
      <c r="E7" s="171"/>
      <c r="F7" s="171"/>
      <c r="G7" s="171"/>
      <c r="H7" s="171"/>
      <c r="I7" s="171"/>
      <c r="J7" s="171"/>
      <c r="K7" s="171"/>
      <c r="L7" s="158"/>
      <c r="M7" s="158"/>
      <c r="N7" s="159"/>
      <c r="O7" s="160"/>
    </row>
    <row r="8" spans="1:15" ht="63.75" x14ac:dyDescent="0.2">
      <c r="A8" s="48" t="s">
        <v>1599</v>
      </c>
      <c r="B8" s="49" t="s">
        <v>9</v>
      </c>
      <c r="C8" s="49" t="s">
        <v>1568</v>
      </c>
      <c r="D8" s="49" t="s">
        <v>3</v>
      </c>
      <c r="E8" s="49" t="s">
        <v>13</v>
      </c>
      <c r="F8" s="49" t="s">
        <v>14</v>
      </c>
      <c r="G8" s="49" t="s">
        <v>16</v>
      </c>
      <c r="H8" s="49" t="s">
        <v>17</v>
      </c>
      <c r="I8" s="49" t="s">
        <v>18</v>
      </c>
      <c r="J8" s="49" t="s">
        <v>15</v>
      </c>
      <c r="K8" s="49" t="s">
        <v>23</v>
      </c>
      <c r="L8" s="49" t="s">
        <v>1556</v>
      </c>
      <c r="M8" s="49" t="s">
        <v>26</v>
      </c>
      <c r="N8" s="49" t="s">
        <v>25</v>
      </c>
      <c r="O8" s="49" t="s">
        <v>24</v>
      </c>
    </row>
    <row r="9" spans="1:15" x14ac:dyDescent="0.2">
      <c r="A9" s="65"/>
      <c r="B9" s="61"/>
      <c r="C9" s="61"/>
      <c r="D9" s="61"/>
      <c r="E9" s="61"/>
      <c r="F9" s="61"/>
      <c r="G9" s="61"/>
      <c r="H9" s="61"/>
      <c r="I9" s="61"/>
      <c r="J9" s="61"/>
      <c r="K9" s="99"/>
      <c r="L9" s="51">
        <f t="shared" ref="L9:L53" si="0">G9*K9</f>
        <v>0</v>
      </c>
      <c r="M9" s="51">
        <f t="shared" ref="M9:M53" si="1">K9*H9</f>
        <v>0</v>
      </c>
      <c r="N9" s="51">
        <f t="shared" ref="N9:N53" si="2">K9*I9</f>
        <v>0</v>
      </c>
      <c r="O9" s="51">
        <f t="shared" ref="O9:O53" si="3">J9*K9</f>
        <v>0</v>
      </c>
    </row>
    <row r="10" spans="1:15" x14ac:dyDescent="0.2">
      <c r="A10" s="65"/>
      <c r="B10" s="61"/>
      <c r="C10" s="61"/>
      <c r="D10" s="61"/>
      <c r="E10" s="61"/>
      <c r="F10" s="61"/>
      <c r="G10" s="61"/>
      <c r="H10" s="61"/>
      <c r="I10" s="61"/>
      <c r="J10" s="61"/>
      <c r="K10" s="99"/>
      <c r="L10" s="51">
        <f t="shared" si="0"/>
        <v>0</v>
      </c>
      <c r="M10" s="51">
        <f t="shared" si="1"/>
        <v>0</v>
      </c>
      <c r="N10" s="51">
        <f t="shared" si="2"/>
        <v>0</v>
      </c>
      <c r="O10" s="51">
        <f t="shared" si="3"/>
        <v>0</v>
      </c>
    </row>
    <row r="11" spans="1:15" x14ac:dyDescent="0.2">
      <c r="A11" s="65"/>
      <c r="B11" s="61"/>
      <c r="C11" s="61"/>
      <c r="D11" s="61"/>
      <c r="E11" s="61"/>
      <c r="F11" s="61"/>
      <c r="G11" s="61"/>
      <c r="H11" s="61"/>
      <c r="I11" s="61"/>
      <c r="J11" s="61"/>
      <c r="K11" s="99"/>
      <c r="L11" s="51">
        <f t="shared" si="0"/>
        <v>0</v>
      </c>
      <c r="M11" s="51">
        <f t="shared" si="1"/>
        <v>0</v>
      </c>
      <c r="N11" s="51">
        <f t="shared" si="2"/>
        <v>0</v>
      </c>
      <c r="O11" s="51">
        <f t="shared" si="3"/>
        <v>0</v>
      </c>
    </row>
    <row r="12" spans="1:15" x14ac:dyDescent="0.2">
      <c r="A12" s="65"/>
      <c r="B12" s="61"/>
      <c r="C12" s="61"/>
      <c r="D12" s="61"/>
      <c r="E12" s="61"/>
      <c r="F12" s="61"/>
      <c r="G12" s="61"/>
      <c r="H12" s="61"/>
      <c r="I12" s="61"/>
      <c r="J12" s="61"/>
      <c r="K12" s="99"/>
      <c r="L12" s="51">
        <f t="shared" si="0"/>
        <v>0</v>
      </c>
      <c r="M12" s="51">
        <f t="shared" si="1"/>
        <v>0</v>
      </c>
      <c r="N12" s="51">
        <f t="shared" si="2"/>
        <v>0</v>
      </c>
      <c r="O12" s="51">
        <f t="shared" si="3"/>
        <v>0</v>
      </c>
    </row>
    <row r="13" spans="1:15" x14ac:dyDescent="0.2">
      <c r="A13" s="65"/>
      <c r="B13" s="61"/>
      <c r="C13" s="61"/>
      <c r="D13" s="61"/>
      <c r="E13" s="61"/>
      <c r="F13" s="61"/>
      <c r="G13" s="61"/>
      <c r="H13" s="61"/>
      <c r="I13" s="61"/>
      <c r="J13" s="61"/>
      <c r="K13" s="99"/>
      <c r="L13" s="51">
        <f t="shared" si="0"/>
        <v>0</v>
      </c>
      <c r="M13" s="51">
        <f t="shared" si="1"/>
        <v>0</v>
      </c>
      <c r="N13" s="51">
        <f t="shared" si="2"/>
        <v>0</v>
      </c>
      <c r="O13" s="51">
        <f t="shared" si="3"/>
        <v>0</v>
      </c>
    </row>
    <row r="14" spans="1:15" x14ac:dyDescent="0.2">
      <c r="A14" s="65"/>
      <c r="B14" s="61"/>
      <c r="C14" s="61"/>
      <c r="D14" s="61"/>
      <c r="E14" s="61"/>
      <c r="F14" s="61"/>
      <c r="G14" s="61"/>
      <c r="H14" s="61"/>
      <c r="I14" s="61"/>
      <c r="J14" s="61"/>
      <c r="K14" s="99"/>
      <c r="L14" s="51">
        <f t="shared" si="0"/>
        <v>0</v>
      </c>
      <c r="M14" s="51">
        <f t="shared" si="1"/>
        <v>0</v>
      </c>
      <c r="N14" s="51">
        <f t="shared" si="2"/>
        <v>0</v>
      </c>
      <c r="O14" s="51">
        <f t="shared" si="3"/>
        <v>0</v>
      </c>
    </row>
    <row r="15" spans="1:15" x14ac:dyDescent="0.2">
      <c r="A15" s="65"/>
      <c r="B15" s="61"/>
      <c r="C15" s="61"/>
      <c r="D15" s="61"/>
      <c r="E15" s="61"/>
      <c r="F15" s="61"/>
      <c r="G15" s="61"/>
      <c r="H15" s="61"/>
      <c r="I15" s="61"/>
      <c r="J15" s="61"/>
      <c r="K15" s="99"/>
      <c r="L15" s="51">
        <f t="shared" si="0"/>
        <v>0</v>
      </c>
      <c r="M15" s="51">
        <f t="shared" si="1"/>
        <v>0</v>
      </c>
      <c r="N15" s="51">
        <f t="shared" si="2"/>
        <v>0</v>
      </c>
      <c r="O15" s="51">
        <f t="shared" si="3"/>
        <v>0</v>
      </c>
    </row>
    <row r="16" spans="1:15" x14ac:dyDescent="0.2">
      <c r="A16" s="65"/>
      <c r="B16" s="61"/>
      <c r="C16" s="61"/>
      <c r="D16" s="61"/>
      <c r="E16" s="61"/>
      <c r="F16" s="61"/>
      <c r="G16" s="61"/>
      <c r="H16" s="61"/>
      <c r="I16" s="61"/>
      <c r="J16" s="61"/>
      <c r="K16" s="99"/>
      <c r="L16" s="51">
        <f t="shared" si="0"/>
        <v>0</v>
      </c>
      <c r="M16" s="51">
        <f t="shared" si="1"/>
        <v>0</v>
      </c>
      <c r="N16" s="51">
        <f t="shared" si="2"/>
        <v>0</v>
      </c>
      <c r="O16" s="51">
        <f t="shared" si="3"/>
        <v>0</v>
      </c>
    </row>
    <row r="17" spans="1:15" x14ac:dyDescent="0.2">
      <c r="A17" s="65"/>
      <c r="B17" s="61"/>
      <c r="C17" s="61"/>
      <c r="D17" s="61"/>
      <c r="E17" s="61"/>
      <c r="F17" s="61"/>
      <c r="G17" s="61"/>
      <c r="H17" s="61"/>
      <c r="I17" s="61"/>
      <c r="J17" s="61"/>
      <c r="K17" s="99"/>
      <c r="L17" s="51">
        <f t="shared" si="0"/>
        <v>0</v>
      </c>
      <c r="M17" s="51">
        <f t="shared" si="1"/>
        <v>0</v>
      </c>
      <c r="N17" s="51">
        <f t="shared" si="2"/>
        <v>0</v>
      </c>
      <c r="O17" s="51">
        <f t="shared" si="3"/>
        <v>0</v>
      </c>
    </row>
    <row r="18" spans="1:15" x14ac:dyDescent="0.2">
      <c r="A18" s="65"/>
      <c r="B18" s="61"/>
      <c r="C18" s="61"/>
      <c r="D18" s="61"/>
      <c r="E18" s="61"/>
      <c r="F18" s="61"/>
      <c r="G18" s="61"/>
      <c r="H18" s="61"/>
      <c r="I18" s="61"/>
      <c r="J18" s="61"/>
      <c r="K18" s="99"/>
      <c r="L18" s="51">
        <f t="shared" si="0"/>
        <v>0</v>
      </c>
      <c r="M18" s="51">
        <f t="shared" si="1"/>
        <v>0</v>
      </c>
      <c r="N18" s="51">
        <f t="shared" si="2"/>
        <v>0</v>
      </c>
      <c r="O18" s="51">
        <f t="shared" si="3"/>
        <v>0</v>
      </c>
    </row>
    <row r="19" spans="1:15" x14ac:dyDescent="0.2">
      <c r="A19" s="65"/>
      <c r="B19" s="61"/>
      <c r="C19" s="61"/>
      <c r="D19" s="61"/>
      <c r="E19" s="61"/>
      <c r="F19" s="61"/>
      <c r="G19" s="61"/>
      <c r="H19" s="61"/>
      <c r="I19" s="61"/>
      <c r="J19" s="61"/>
      <c r="K19" s="99"/>
      <c r="L19" s="51">
        <f t="shared" si="0"/>
        <v>0</v>
      </c>
      <c r="M19" s="51">
        <f t="shared" si="1"/>
        <v>0</v>
      </c>
      <c r="N19" s="51">
        <f t="shared" si="2"/>
        <v>0</v>
      </c>
      <c r="O19" s="51">
        <f t="shared" si="3"/>
        <v>0</v>
      </c>
    </row>
    <row r="20" spans="1:15" x14ac:dyDescent="0.2">
      <c r="A20" s="65"/>
      <c r="B20" s="61"/>
      <c r="C20" s="61"/>
      <c r="D20" s="61"/>
      <c r="E20" s="61"/>
      <c r="F20" s="61"/>
      <c r="G20" s="61"/>
      <c r="H20" s="61"/>
      <c r="I20" s="61"/>
      <c r="J20" s="61"/>
      <c r="K20" s="99"/>
      <c r="L20" s="51">
        <f t="shared" si="0"/>
        <v>0</v>
      </c>
      <c r="M20" s="51">
        <f t="shared" si="1"/>
        <v>0</v>
      </c>
      <c r="N20" s="51">
        <f t="shared" si="2"/>
        <v>0</v>
      </c>
      <c r="O20" s="51">
        <f t="shared" si="3"/>
        <v>0</v>
      </c>
    </row>
    <row r="21" spans="1:15" x14ac:dyDescent="0.2">
      <c r="A21" s="65"/>
      <c r="B21" s="61"/>
      <c r="C21" s="61"/>
      <c r="D21" s="61"/>
      <c r="E21" s="61"/>
      <c r="F21" s="61"/>
      <c r="G21" s="61"/>
      <c r="H21" s="61"/>
      <c r="I21" s="61"/>
      <c r="J21" s="61"/>
      <c r="K21" s="99"/>
      <c r="L21" s="51">
        <f t="shared" si="0"/>
        <v>0</v>
      </c>
      <c r="M21" s="51">
        <f t="shared" si="1"/>
        <v>0</v>
      </c>
      <c r="N21" s="51">
        <f t="shared" si="2"/>
        <v>0</v>
      </c>
      <c r="O21" s="51">
        <f t="shared" si="3"/>
        <v>0</v>
      </c>
    </row>
    <row r="22" spans="1:15" x14ac:dyDescent="0.2">
      <c r="A22" s="65"/>
      <c r="B22" s="61"/>
      <c r="C22" s="61"/>
      <c r="D22" s="61"/>
      <c r="E22" s="61"/>
      <c r="F22" s="61"/>
      <c r="G22" s="61"/>
      <c r="H22" s="61"/>
      <c r="I22" s="61"/>
      <c r="J22" s="61"/>
      <c r="K22" s="99"/>
      <c r="L22" s="51">
        <f t="shared" si="0"/>
        <v>0</v>
      </c>
      <c r="M22" s="51">
        <f t="shared" si="1"/>
        <v>0</v>
      </c>
      <c r="N22" s="51">
        <f t="shared" si="2"/>
        <v>0</v>
      </c>
      <c r="O22" s="51">
        <f t="shared" si="3"/>
        <v>0</v>
      </c>
    </row>
    <row r="23" spans="1:15" x14ac:dyDescent="0.2">
      <c r="A23" s="65"/>
      <c r="B23" s="61"/>
      <c r="C23" s="61"/>
      <c r="D23" s="61"/>
      <c r="E23" s="61"/>
      <c r="F23" s="61"/>
      <c r="G23" s="61"/>
      <c r="H23" s="61"/>
      <c r="I23" s="61"/>
      <c r="J23" s="61"/>
      <c r="K23" s="99"/>
      <c r="L23" s="51">
        <f t="shared" si="0"/>
        <v>0</v>
      </c>
      <c r="M23" s="51">
        <f t="shared" si="1"/>
        <v>0</v>
      </c>
      <c r="N23" s="51">
        <f t="shared" si="2"/>
        <v>0</v>
      </c>
      <c r="O23" s="51">
        <f t="shared" si="3"/>
        <v>0</v>
      </c>
    </row>
    <row r="24" spans="1:15" x14ac:dyDescent="0.2">
      <c r="A24" s="65"/>
      <c r="B24" s="61"/>
      <c r="C24" s="61"/>
      <c r="D24" s="61"/>
      <c r="E24" s="61"/>
      <c r="F24" s="61"/>
      <c r="G24" s="61"/>
      <c r="H24" s="61"/>
      <c r="I24" s="61"/>
      <c r="J24" s="61"/>
      <c r="K24" s="99"/>
      <c r="L24" s="51">
        <f t="shared" si="0"/>
        <v>0</v>
      </c>
      <c r="M24" s="51">
        <f t="shared" si="1"/>
        <v>0</v>
      </c>
      <c r="N24" s="51">
        <f t="shared" si="2"/>
        <v>0</v>
      </c>
      <c r="O24" s="51">
        <f t="shared" si="3"/>
        <v>0</v>
      </c>
    </row>
    <row r="25" spans="1:15" x14ac:dyDescent="0.2">
      <c r="A25" s="65"/>
      <c r="B25" s="61"/>
      <c r="C25" s="61"/>
      <c r="D25" s="61"/>
      <c r="E25" s="61"/>
      <c r="F25" s="61"/>
      <c r="G25" s="61"/>
      <c r="H25" s="61"/>
      <c r="I25" s="61"/>
      <c r="J25" s="61"/>
      <c r="K25" s="99"/>
      <c r="L25" s="51">
        <f t="shared" si="0"/>
        <v>0</v>
      </c>
      <c r="M25" s="51">
        <f t="shared" si="1"/>
        <v>0</v>
      </c>
      <c r="N25" s="51">
        <f t="shared" si="2"/>
        <v>0</v>
      </c>
      <c r="O25" s="51">
        <f t="shared" si="3"/>
        <v>0</v>
      </c>
    </row>
    <row r="26" spans="1:15" x14ac:dyDescent="0.2">
      <c r="A26" s="65"/>
      <c r="B26" s="61"/>
      <c r="C26" s="61"/>
      <c r="D26" s="61"/>
      <c r="E26" s="61"/>
      <c r="F26" s="61"/>
      <c r="G26" s="61"/>
      <c r="H26" s="61"/>
      <c r="I26" s="61"/>
      <c r="J26" s="61"/>
      <c r="K26" s="99"/>
      <c r="L26" s="51">
        <f t="shared" si="0"/>
        <v>0</v>
      </c>
      <c r="M26" s="51">
        <f t="shared" si="1"/>
        <v>0</v>
      </c>
      <c r="N26" s="51">
        <f t="shared" si="2"/>
        <v>0</v>
      </c>
      <c r="O26" s="51">
        <f t="shared" si="3"/>
        <v>0</v>
      </c>
    </row>
    <row r="27" spans="1:15" x14ac:dyDescent="0.2">
      <c r="A27" s="65"/>
      <c r="B27" s="61"/>
      <c r="C27" s="61"/>
      <c r="D27" s="61"/>
      <c r="E27" s="61"/>
      <c r="F27" s="61"/>
      <c r="G27" s="61"/>
      <c r="H27" s="61"/>
      <c r="I27" s="61"/>
      <c r="J27" s="61"/>
      <c r="K27" s="99"/>
      <c r="L27" s="51">
        <f t="shared" si="0"/>
        <v>0</v>
      </c>
      <c r="M27" s="51">
        <f t="shared" si="1"/>
        <v>0</v>
      </c>
      <c r="N27" s="51">
        <f t="shared" si="2"/>
        <v>0</v>
      </c>
      <c r="O27" s="51">
        <f t="shared" si="3"/>
        <v>0</v>
      </c>
    </row>
    <row r="28" spans="1:15" x14ac:dyDescent="0.2">
      <c r="A28" s="65"/>
      <c r="B28" s="61"/>
      <c r="C28" s="61"/>
      <c r="D28" s="61"/>
      <c r="E28" s="61"/>
      <c r="F28" s="61"/>
      <c r="G28" s="61"/>
      <c r="H28" s="61"/>
      <c r="I28" s="61"/>
      <c r="J28" s="61"/>
      <c r="K28" s="99"/>
      <c r="L28" s="51">
        <f t="shared" si="0"/>
        <v>0</v>
      </c>
      <c r="M28" s="51">
        <f t="shared" si="1"/>
        <v>0</v>
      </c>
      <c r="N28" s="51">
        <f t="shared" si="2"/>
        <v>0</v>
      </c>
      <c r="O28" s="51">
        <f t="shared" si="3"/>
        <v>0</v>
      </c>
    </row>
    <row r="29" spans="1:15" x14ac:dyDescent="0.2">
      <c r="A29" s="65"/>
      <c r="B29" s="61"/>
      <c r="C29" s="61"/>
      <c r="D29" s="61"/>
      <c r="E29" s="61"/>
      <c r="F29" s="61"/>
      <c r="G29" s="61"/>
      <c r="H29" s="61"/>
      <c r="I29" s="61"/>
      <c r="J29" s="61"/>
      <c r="K29" s="99"/>
      <c r="L29" s="51">
        <f t="shared" si="0"/>
        <v>0</v>
      </c>
      <c r="M29" s="51">
        <f t="shared" si="1"/>
        <v>0</v>
      </c>
      <c r="N29" s="51">
        <f t="shared" si="2"/>
        <v>0</v>
      </c>
      <c r="O29" s="51">
        <f t="shared" si="3"/>
        <v>0</v>
      </c>
    </row>
    <row r="30" spans="1:15" x14ac:dyDescent="0.2">
      <c r="A30" s="65"/>
      <c r="B30" s="61"/>
      <c r="C30" s="61"/>
      <c r="D30" s="61"/>
      <c r="E30" s="61"/>
      <c r="F30" s="61"/>
      <c r="G30" s="61"/>
      <c r="H30" s="61"/>
      <c r="I30" s="61"/>
      <c r="J30" s="61"/>
      <c r="K30" s="99"/>
      <c r="L30" s="51">
        <f t="shared" si="0"/>
        <v>0</v>
      </c>
      <c r="M30" s="51">
        <f t="shared" si="1"/>
        <v>0</v>
      </c>
      <c r="N30" s="51">
        <f t="shared" si="2"/>
        <v>0</v>
      </c>
      <c r="O30" s="51">
        <f t="shared" si="3"/>
        <v>0</v>
      </c>
    </row>
    <row r="31" spans="1:15" x14ac:dyDescent="0.2">
      <c r="A31" s="65"/>
      <c r="B31" s="61"/>
      <c r="C31" s="61"/>
      <c r="D31" s="61"/>
      <c r="E31" s="61"/>
      <c r="F31" s="61"/>
      <c r="G31" s="61"/>
      <c r="H31" s="61"/>
      <c r="I31" s="61"/>
      <c r="J31" s="61"/>
      <c r="K31" s="99"/>
      <c r="L31" s="51">
        <f t="shared" si="0"/>
        <v>0</v>
      </c>
      <c r="M31" s="51">
        <f t="shared" si="1"/>
        <v>0</v>
      </c>
      <c r="N31" s="51">
        <f t="shared" si="2"/>
        <v>0</v>
      </c>
      <c r="O31" s="51">
        <f t="shared" si="3"/>
        <v>0</v>
      </c>
    </row>
    <row r="32" spans="1:15" x14ac:dyDescent="0.2">
      <c r="A32" s="65"/>
      <c r="B32" s="61"/>
      <c r="C32" s="61"/>
      <c r="D32" s="61"/>
      <c r="E32" s="61"/>
      <c r="F32" s="61"/>
      <c r="G32" s="61"/>
      <c r="H32" s="61"/>
      <c r="I32" s="61"/>
      <c r="J32" s="61"/>
      <c r="K32" s="99"/>
      <c r="L32" s="51">
        <f t="shared" si="0"/>
        <v>0</v>
      </c>
      <c r="M32" s="51">
        <f t="shared" si="1"/>
        <v>0</v>
      </c>
      <c r="N32" s="51">
        <f t="shared" si="2"/>
        <v>0</v>
      </c>
      <c r="O32" s="51">
        <f t="shared" si="3"/>
        <v>0</v>
      </c>
    </row>
    <row r="33" spans="1:15" x14ac:dyDescent="0.2">
      <c r="A33" s="65"/>
      <c r="B33" s="61"/>
      <c r="C33" s="61"/>
      <c r="D33" s="61"/>
      <c r="E33" s="61"/>
      <c r="F33" s="61"/>
      <c r="G33" s="61"/>
      <c r="H33" s="61"/>
      <c r="I33" s="61"/>
      <c r="J33" s="61"/>
      <c r="K33" s="99"/>
      <c r="L33" s="51">
        <f t="shared" si="0"/>
        <v>0</v>
      </c>
      <c r="M33" s="51">
        <f t="shared" si="1"/>
        <v>0</v>
      </c>
      <c r="N33" s="51">
        <f t="shared" si="2"/>
        <v>0</v>
      </c>
      <c r="O33" s="51">
        <f t="shared" si="3"/>
        <v>0</v>
      </c>
    </row>
    <row r="34" spans="1:15" x14ac:dyDescent="0.2">
      <c r="A34" s="65"/>
      <c r="B34" s="61"/>
      <c r="C34" s="61"/>
      <c r="D34" s="61"/>
      <c r="E34" s="61"/>
      <c r="F34" s="61"/>
      <c r="G34" s="61"/>
      <c r="H34" s="61"/>
      <c r="I34" s="61"/>
      <c r="J34" s="61"/>
      <c r="K34" s="99"/>
      <c r="L34" s="51">
        <f t="shared" si="0"/>
        <v>0</v>
      </c>
      <c r="M34" s="51">
        <f t="shared" si="1"/>
        <v>0</v>
      </c>
      <c r="N34" s="51">
        <f t="shared" si="2"/>
        <v>0</v>
      </c>
      <c r="O34" s="51">
        <f t="shared" si="3"/>
        <v>0</v>
      </c>
    </row>
    <row r="35" spans="1:15" x14ac:dyDescent="0.2">
      <c r="A35" s="65"/>
      <c r="B35" s="61"/>
      <c r="C35" s="61"/>
      <c r="D35" s="61"/>
      <c r="E35" s="61"/>
      <c r="F35" s="61"/>
      <c r="G35" s="61"/>
      <c r="H35" s="61"/>
      <c r="I35" s="61"/>
      <c r="J35" s="61"/>
      <c r="K35" s="99"/>
      <c r="L35" s="51">
        <f t="shared" si="0"/>
        <v>0</v>
      </c>
      <c r="M35" s="51">
        <f t="shared" si="1"/>
        <v>0</v>
      </c>
      <c r="N35" s="51">
        <f t="shared" si="2"/>
        <v>0</v>
      </c>
      <c r="O35" s="51">
        <f t="shared" si="3"/>
        <v>0</v>
      </c>
    </row>
    <row r="36" spans="1:15" x14ac:dyDescent="0.2">
      <c r="A36" s="65"/>
      <c r="B36" s="61"/>
      <c r="C36" s="61"/>
      <c r="D36" s="61"/>
      <c r="E36" s="61"/>
      <c r="F36" s="61"/>
      <c r="G36" s="61"/>
      <c r="H36" s="61"/>
      <c r="I36" s="61"/>
      <c r="J36" s="61"/>
      <c r="K36" s="99"/>
      <c r="L36" s="51">
        <f t="shared" si="0"/>
        <v>0</v>
      </c>
      <c r="M36" s="51">
        <f t="shared" si="1"/>
        <v>0</v>
      </c>
      <c r="N36" s="51">
        <f t="shared" si="2"/>
        <v>0</v>
      </c>
      <c r="O36" s="51">
        <f t="shared" si="3"/>
        <v>0</v>
      </c>
    </row>
    <row r="37" spans="1:15" x14ac:dyDescent="0.2">
      <c r="A37" s="65"/>
      <c r="B37" s="61"/>
      <c r="C37" s="61"/>
      <c r="D37" s="61"/>
      <c r="E37" s="61"/>
      <c r="F37" s="61"/>
      <c r="G37" s="61"/>
      <c r="H37" s="61"/>
      <c r="I37" s="61"/>
      <c r="J37" s="61"/>
      <c r="K37" s="99"/>
      <c r="L37" s="51">
        <f t="shared" si="0"/>
        <v>0</v>
      </c>
      <c r="M37" s="51">
        <f t="shared" si="1"/>
        <v>0</v>
      </c>
      <c r="N37" s="51">
        <f t="shared" si="2"/>
        <v>0</v>
      </c>
      <c r="O37" s="51">
        <f t="shared" si="3"/>
        <v>0</v>
      </c>
    </row>
    <row r="38" spans="1:15" x14ac:dyDescent="0.2">
      <c r="A38" s="65"/>
      <c r="B38" s="61"/>
      <c r="C38" s="61"/>
      <c r="D38" s="61"/>
      <c r="E38" s="61"/>
      <c r="F38" s="61"/>
      <c r="G38" s="61"/>
      <c r="H38" s="61"/>
      <c r="I38" s="61"/>
      <c r="J38" s="61"/>
      <c r="K38" s="99"/>
      <c r="L38" s="51">
        <f t="shared" si="0"/>
        <v>0</v>
      </c>
      <c r="M38" s="51">
        <f t="shared" si="1"/>
        <v>0</v>
      </c>
      <c r="N38" s="51">
        <f t="shared" si="2"/>
        <v>0</v>
      </c>
      <c r="O38" s="51">
        <f t="shared" si="3"/>
        <v>0</v>
      </c>
    </row>
    <row r="39" spans="1:15" x14ac:dyDescent="0.2">
      <c r="A39" s="65"/>
      <c r="B39" s="61"/>
      <c r="C39" s="61"/>
      <c r="D39" s="61"/>
      <c r="E39" s="61"/>
      <c r="F39" s="61"/>
      <c r="G39" s="61"/>
      <c r="H39" s="61"/>
      <c r="I39" s="61"/>
      <c r="J39" s="61"/>
      <c r="K39" s="99"/>
      <c r="L39" s="51">
        <f t="shared" si="0"/>
        <v>0</v>
      </c>
      <c r="M39" s="51">
        <f t="shared" si="1"/>
        <v>0</v>
      </c>
      <c r="N39" s="51">
        <f t="shared" si="2"/>
        <v>0</v>
      </c>
      <c r="O39" s="51">
        <f t="shared" si="3"/>
        <v>0</v>
      </c>
    </row>
    <row r="40" spans="1:15" x14ac:dyDescent="0.2">
      <c r="A40" s="65"/>
      <c r="B40" s="61"/>
      <c r="C40" s="61"/>
      <c r="D40" s="61"/>
      <c r="E40" s="61"/>
      <c r="F40" s="61"/>
      <c r="G40" s="61"/>
      <c r="H40" s="61"/>
      <c r="I40" s="61"/>
      <c r="J40" s="61"/>
      <c r="K40" s="99"/>
      <c r="L40" s="51">
        <f t="shared" si="0"/>
        <v>0</v>
      </c>
      <c r="M40" s="51">
        <f t="shared" si="1"/>
        <v>0</v>
      </c>
      <c r="N40" s="51">
        <f t="shared" si="2"/>
        <v>0</v>
      </c>
      <c r="O40" s="51">
        <f t="shared" si="3"/>
        <v>0</v>
      </c>
    </row>
    <row r="41" spans="1:15" x14ac:dyDescent="0.2">
      <c r="A41" s="65"/>
      <c r="B41" s="61"/>
      <c r="C41" s="61"/>
      <c r="D41" s="61"/>
      <c r="E41" s="61"/>
      <c r="F41" s="61"/>
      <c r="G41" s="61"/>
      <c r="H41" s="61"/>
      <c r="I41" s="61"/>
      <c r="J41" s="61"/>
      <c r="K41" s="99"/>
      <c r="L41" s="51">
        <f t="shared" si="0"/>
        <v>0</v>
      </c>
      <c r="M41" s="51">
        <f t="shared" si="1"/>
        <v>0</v>
      </c>
      <c r="N41" s="51">
        <f t="shared" si="2"/>
        <v>0</v>
      </c>
      <c r="O41" s="51">
        <f t="shared" si="3"/>
        <v>0</v>
      </c>
    </row>
    <row r="42" spans="1:15" x14ac:dyDescent="0.2">
      <c r="A42" s="65"/>
      <c r="B42" s="61"/>
      <c r="C42" s="61"/>
      <c r="D42" s="61"/>
      <c r="E42" s="61"/>
      <c r="F42" s="61"/>
      <c r="G42" s="61"/>
      <c r="H42" s="61"/>
      <c r="I42" s="61"/>
      <c r="J42" s="61"/>
      <c r="K42" s="99"/>
      <c r="L42" s="51">
        <f t="shared" si="0"/>
        <v>0</v>
      </c>
      <c r="M42" s="51">
        <f t="shared" si="1"/>
        <v>0</v>
      </c>
      <c r="N42" s="51">
        <f t="shared" si="2"/>
        <v>0</v>
      </c>
      <c r="O42" s="51">
        <f t="shared" si="3"/>
        <v>0</v>
      </c>
    </row>
    <row r="43" spans="1:15" x14ac:dyDescent="0.2">
      <c r="A43" s="65"/>
      <c r="B43" s="61"/>
      <c r="C43" s="61"/>
      <c r="D43" s="61"/>
      <c r="E43" s="61"/>
      <c r="F43" s="61"/>
      <c r="G43" s="61"/>
      <c r="H43" s="61"/>
      <c r="I43" s="61"/>
      <c r="J43" s="61"/>
      <c r="K43" s="99"/>
      <c r="L43" s="51">
        <f t="shared" si="0"/>
        <v>0</v>
      </c>
      <c r="M43" s="51">
        <f t="shared" si="1"/>
        <v>0</v>
      </c>
      <c r="N43" s="51">
        <f t="shared" si="2"/>
        <v>0</v>
      </c>
      <c r="O43" s="51">
        <f t="shared" si="3"/>
        <v>0</v>
      </c>
    </row>
    <row r="44" spans="1:15" x14ac:dyDescent="0.2">
      <c r="A44" s="65"/>
      <c r="B44" s="61"/>
      <c r="C44" s="61"/>
      <c r="D44" s="61"/>
      <c r="E44" s="61"/>
      <c r="F44" s="61"/>
      <c r="G44" s="61"/>
      <c r="H44" s="61"/>
      <c r="I44" s="61"/>
      <c r="J44" s="61"/>
      <c r="K44" s="99"/>
      <c r="L44" s="51">
        <f t="shared" si="0"/>
        <v>0</v>
      </c>
      <c r="M44" s="51">
        <f t="shared" si="1"/>
        <v>0</v>
      </c>
      <c r="N44" s="51">
        <f t="shared" si="2"/>
        <v>0</v>
      </c>
      <c r="O44" s="51">
        <f t="shared" si="3"/>
        <v>0</v>
      </c>
    </row>
    <row r="45" spans="1:15" x14ac:dyDescent="0.2">
      <c r="A45" s="65"/>
      <c r="B45" s="61"/>
      <c r="C45" s="61"/>
      <c r="D45" s="61"/>
      <c r="E45" s="61"/>
      <c r="F45" s="61"/>
      <c r="G45" s="61"/>
      <c r="H45" s="61"/>
      <c r="I45" s="61"/>
      <c r="J45" s="61"/>
      <c r="K45" s="99"/>
      <c r="L45" s="51">
        <f t="shared" si="0"/>
        <v>0</v>
      </c>
      <c r="M45" s="51">
        <f t="shared" si="1"/>
        <v>0</v>
      </c>
      <c r="N45" s="51">
        <f t="shared" si="2"/>
        <v>0</v>
      </c>
      <c r="O45" s="51">
        <f t="shared" si="3"/>
        <v>0</v>
      </c>
    </row>
    <row r="46" spans="1:15" x14ac:dyDescent="0.2">
      <c r="A46" s="65"/>
      <c r="B46" s="61"/>
      <c r="C46" s="61"/>
      <c r="D46" s="61"/>
      <c r="E46" s="61"/>
      <c r="F46" s="61"/>
      <c r="G46" s="61"/>
      <c r="H46" s="61"/>
      <c r="I46" s="61"/>
      <c r="J46" s="61"/>
      <c r="K46" s="99"/>
      <c r="L46" s="51">
        <f t="shared" si="0"/>
        <v>0</v>
      </c>
      <c r="M46" s="51">
        <f t="shared" si="1"/>
        <v>0</v>
      </c>
      <c r="N46" s="51">
        <f t="shared" si="2"/>
        <v>0</v>
      </c>
      <c r="O46" s="51">
        <f t="shared" si="3"/>
        <v>0</v>
      </c>
    </row>
    <row r="47" spans="1:15" x14ac:dyDescent="0.2">
      <c r="A47" s="65"/>
      <c r="B47" s="61"/>
      <c r="C47" s="61"/>
      <c r="D47" s="61"/>
      <c r="E47" s="61"/>
      <c r="F47" s="61"/>
      <c r="G47" s="61"/>
      <c r="H47" s="61"/>
      <c r="I47" s="61"/>
      <c r="J47" s="61"/>
      <c r="K47" s="99"/>
      <c r="L47" s="51">
        <f t="shared" si="0"/>
        <v>0</v>
      </c>
      <c r="M47" s="51">
        <f t="shared" si="1"/>
        <v>0</v>
      </c>
      <c r="N47" s="51">
        <f t="shared" si="2"/>
        <v>0</v>
      </c>
      <c r="O47" s="51">
        <f t="shared" si="3"/>
        <v>0</v>
      </c>
    </row>
    <row r="48" spans="1:15" x14ac:dyDescent="0.2">
      <c r="A48" s="65"/>
      <c r="B48" s="61"/>
      <c r="C48" s="61"/>
      <c r="D48" s="61"/>
      <c r="E48" s="61"/>
      <c r="F48" s="61"/>
      <c r="G48" s="61"/>
      <c r="H48" s="61"/>
      <c r="I48" s="61"/>
      <c r="J48" s="61"/>
      <c r="K48" s="99"/>
      <c r="L48" s="51">
        <f t="shared" si="0"/>
        <v>0</v>
      </c>
      <c r="M48" s="51">
        <f t="shared" si="1"/>
        <v>0</v>
      </c>
      <c r="N48" s="51">
        <f t="shared" si="2"/>
        <v>0</v>
      </c>
      <c r="O48" s="51">
        <f t="shared" si="3"/>
        <v>0</v>
      </c>
    </row>
    <row r="49" spans="1:15" x14ac:dyDescent="0.2">
      <c r="A49" s="65"/>
      <c r="B49" s="61"/>
      <c r="C49" s="61"/>
      <c r="D49" s="61"/>
      <c r="E49" s="61"/>
      <c r="F49" s="61"/>
      <c r="G49" s="61"/>
      <c r="H49" s="61"/>
      <c r="I49" s="61"/>
      <c r="J49" s="61"/>
      <c r="K49" s="99"/>
      <c r="L49" s="51">
        <f t="shared" si="0"/>
        <v>0</v>
      </c>
      <c r="M49" s="51">
        <f t="shared" si="1"/>
        <v>0</v>
      </c>
      <c r="N49" s="51">
        <f t="shared" si="2"/>
        <v>0</v>
      </c>
      <c r="O49" s="51">
        <f t="shared" si="3"/>
        <v>0</v>
      </c>
    </row>
    <row r="50" spans="1:15" x14ac:dyDescent="0.2">
      <c r="A50" s="65"/>
      <c r="B50" s="61"/>
      <c r="C50" s="61"/>
      <c r="D50" s="61"/>
      <c r="E50" s="61"/>
      <c r="F50" s="61"/>
      <c r="G50" s="61"/>
      <c r="H50" s="61"/>
      <c r="I50" s="61"/>
      <c r="J50" s="61"/>
      <c r="K50" s="99"/>
      <c r="L50" s="51">
        <f t="shared" si="0"/>
        <v>0</v>
      </c>
      <c r="M50" s="51">
        <f t="shared" si="1"/>
        <v>0</v>
      </c>
      <c r="N50" s="51">
        <f t="shared" si="2"/>
        <v>0</v>
      </c>
      <c r="O50" s="51">
        <f t="shared" si="3"/>
        <v>0</v>
      </c>
    </row>
    <row r="51" spans="1:15" x14ac:dyDescent="0.2">
      <c r="A51" s="65"/>
      <c r="B51" s="61"/>
      <c r="C51" s="61"/>
      <c r="D51" s="61"/>
      <c r="E51" s="61"/>
      <c r="F51" s="61"/>
      <c r="G51" s="61"/>
      <c r="H51" s="61"/>
      <c r="I51" s="61"/>
      <c r="J51" s="61"/>
      <c r="K51" s="99"/>
      <c r="L51" s="51">
        <f t="shared" si="0"/>
        <v>0</v>
      </c>
      <c r="M51" s="51">
        <f t="shared" si="1"/>
        <v>0</v>
      </c>
      <c r="N51" s="51">
        <f t="shared" si="2"/>
        <v>0</v>
      </c>
      <c r="O51" s="51">
        <f t="shared" si="3"/>
        <v>0</v>
      </c>
    </row>
    <row r="52" spans="1:15" x14ac:dyDescent="0.2">
      <c r="A52" s="65"/>
      <c r="B52" s="61"/>
      <c r="C52" s="61"/>
      <c r="D52" s="61"/>
      <c r="E52" s="61"/>
      <c r="F52" s="61"/>
      <c r="G52" s="61"/>
      <c r="H52" s="61"/>
      <c r="I52" s="61"/>
      <c r="J52" s="61"/>
      <c r="K52" s="99"/>
      <c r="L52" s="51">
        <f t="shared" si="0"/>
        <v>0</v>
      </c>
      <c r="M52" s="51">
        <f t="shared" si="1"/>
        <v>0</v>
      </c>
      <c r="N52" s="51">
        <f t="shared" si="2"/>
        <v>0</v>
      </c>
      <c r="O52" s="51">
        <f t="shared" si="3"/>
        <v>0</v>
      </c>
    </row>
    <row r="53" spans="1:15" x14ac:dyDescent="0.2">
      <c r="A53" s="125"/>
      <c r="B53" s="61"/>
      <c r="C53" s="61"/>
      <c r="D53" s="71"/>
      <c r="E53" s="54"/>
      <c r="F53" s="62"/>
      <c r="G53" s="62"/>
      <c r="H53" s="62"/>
      <c r="I53" s="62"/>
      <c r="J53" s="62"/>
      <c r="K53" s="99"/>
      <c r="L53" s="51">
        <f t="shared" si="0"/>
        <v>0</v>
      </c>
      <c r="M53" s="51">
        <f t="shared" si="1"/>
        <v>0</v>
      </c>
      <c r="N53" s="51">
        <f t="shared" si="2"/>
        <v>0</v>
      </c>
      <c r="O53" s="51">
        <f t="shared" si="3"/>
        <v>0</v>
      </c>
    </row>
    <row r="54" spans="1:15" ht="15" customHeight="1" x14ac:dyDescent="0.2">
      <c r="A54" s="176" t="s">
        <v>27</v>
      </c>
      <c r="B54" s="177"/>
      <c r="C54" s="177"/>
      <c r="D54" s="177"/>
      <c r="E54" s="177"/>
      <c r="F54" s="177"/>
      <c r="G54" s="177"/>
      <c r="H54" s="177"/>
      <c r="I54" s="177"/>
      <c r="J54" s="177"/>
      <c r="K54" s="178"/>
      <c r="L54" s="56">
        <f>SUM(L9:L53)</f>
        <v>0</v>
      </c>
      <c r="M54" s="56">
        <f>SUM(M9:M53)</f>
        <v>0</v>
      </c>
      <c r="N54" s="56">
        <f>SUM(N9:N53)</f>
        <v>0</v>
      </c>
      <c r="O54" s="56">
        <f>SUM(O9:O53)</f>
        <v>0</v>
      </c>
    </row>
    <row r="55" spans="1:15" x14ac:dyDescent="0.2">
      <c r="A55" s="172" t="s">
        <v>29</v>
      </c>
      <c r="B55" s="172"/>
      <c r="C55" s="172"/>
      <c r="D55" s="172"/>
      <c r="E55" s="172"/>
      <c r="F55" s="172"/>
      <c r="G55" s="172"/>
      <c r="H55" s="172"/>
      <c r="I55" s="172"/>
      <c r="J55" s="172"/>
      <c r="K55" s="172"/>
      <c r="L55" s="56">
        <f>ROUND(L54,2)</f>
        <v>0</v>
      </c>
      <c r="M55" s="56">
        <f t="shared" ref="M55:O55" si="4">ROUND(M54,2)</f>
        <v>0</v>
      </c>
      <c r="N55" s="56">
        <f t="shared" si="4"/>
        <v>0</v>
      </c>
      <c r="O55" s="56">
        <f t="shared" si="4"/>
        <v>0</v>
      </c>
    </row>
    <row r="56" spans="1:15" x14ac:dyDescent="0.2">
      <c r="A56" s="172" t="s">
        <v>28</v>
      </c>
      <c r="B56" s="172"/>
      <c r="C56" s="172"/>
      <c r="D56" s="172"/>
      <c r="E56" s="172"/>
      <c r="F56" s="172"/>
      <c r="G56" s="172"/>
      <c r="H56" s="172"/>
      <c r="I56" s="172"/>
      <c r="J56" s="172"/>
      <c r="K56" s="172"/>
      <c r="L56" s="172"/>
      <c r="M56" s="172"/>
      <c r="N56" s="172"/>
      <c r="O56" s="57">
        <f>Ribasso</f>
        <v>0.10150000000000001</v>
      </c>
    </row>
    <row r="57" spans="1:15" x14ac:dyDescent="0.2">
      <c r="A57" s="172" t="s">
        <v>31</v>
      </c>
      <c r="B57" s="172"/>
      <c r="C57" s="172"/>
      <c r="D57" s="172"/>
      <c r="E57" s="172"/>
      <c r="F57" s="172"/>
      <c r="G57" s="172"/>
      <c r="H57" s="172"/>
      <c r="I57" s="172"/>
      <c r="J57" s="172"/>
      <c r="K57" s="172"/>
      <c r="L57" s="172"/>
      <c r="M57" s="172"/>
      <c r="N57" s="172"/>
      <c r="O57" s="56">
        <f>ROUND(O56*O55,2)</f>
        <v>0</v>
      </c>
    </row>
    <row r="58" spans="1:15" ht="19.5" x14ac:dyDescent="0.2">
      <c r="A58" s="170" t="s">
        <v>30</v>
      </c>
      <c r="B58" s="170"/>
      <c r="C58" s="170"/>
      <c r="D58" s="170"/>
      <c r="E58" s="170"/>
      <c r="F58" s="170"/>
      <c r="G58" s="170"/>
      <c r="H58" s="170"/>
      <c r="I58" s="170"/>
      <c r="J58" s="170"/>
      <c r="K58" s="170"/>
      <c r="L58" s="58">
        <f>L55-(O56*L55)</f>
        <v>0</v>
      </c>
      <c r="M58" s="58">
        <f>M55</f>
        <v>0</v>
      </c>
      <c r="N58" s="58">
        <f>N55</f>
        <v>0</v>
      </c>
      <c r="O58" s="58">
        <f>O55-O57</f>
        <v>0</v>
      </c>
    </row>
    <row r="59" spans="1:15" ht="19.5" x14ac:dyDescent="0.2">
      <c r="A59" s="170" t="s">
        <v>7</v>
      </c>
      <c r="B59" s="170"/>
      <c r="C59" s="170"/>
      <c r="D59" s="170"/>
      <c r="E59" s="170"/>
      <c r="F59" s="170"/>
      <c r="G59" s="170"/>
      <c r="H59" s="170"/>
      <c r="I59" s="170"/>
      <c r="J59" s="170"/>
      <c r="K59" s="170"/>
      <c r="L59" s="170"/>
      <c r="M59" s="170"/>
      <c r="N59" s="170"/>
      <c r="O59" s="98">
        <f>M58+N58+O58</f>
        <v>0</v>
      </c>
    </row>
    <row r="60" spans="1:15" x14ac:dyDescent="0.2">
      <c r="A60" s="59"/>
      <c r="B60" s="59"/>
      <c r="C60" s="59"/>
      <c r="D60" s="5" t="s">
        <v>4</v>
      </c>
    </row>
    <row r="61" spans="1:15" x14ac:dyDescent="0.2">
      <c r="A61" s="63"/>
      <c r="B61" s="63"/>
      <c r="C61" s="63"/>
      <c r="D61" s="5" t="s">
        <v>37</v>
      </c>
    </row>
  </sheetData>
  <mergeCells count="13">
    <mergeCell ref="A58:K58"/>
    <mergeCell ref="A59:N59"/>
    <mergeCell ref="A54:K54"/>
    <mergeCell ref="C3:K3"/>
    <mergeCell ref="A55:K55"/>
    <mergeCell ref="A56:N56"/>
    <mergeCell ref="A57:N57"/>
    <mergeCell ref="B1:O1"/>
    <mergeCell ref="A2:O2"/>
    <mergeCell ref="L3:O7"/>
    <mergeCell ref="C4:K5"/>
    <mergeCell ref="C6:K6"/>
    <mergeCell ref="D7:K7"/>
  </mergeCells>
  <pageMargins left="0.7" right="0.7" top="0.75" bottom="0.75" header="0.3" footer="0.3"/>
  <pageSetup paperSize="9" scale="46"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D00-000000000000}">
          <x14:formula1>
            <xm:f>Appoggio!$A$2:$A$5</xm:f>
          </x14:formula1>
          <xm:sqref>B6</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pageSetUpPr fitToPage="1"/>
  </sheetPr>
  <dimension ref="A1:O39"/>
  <sheetViews>
    <sheetView zoomScaleNormal="100" workbookViewId="0">
      <selection activeCell="B8" sqref="B8"/>
    </sheetView>
  </sheetViews>
  <sheetFormatPr defaultColWidth="26.7109375" defaultRowHeight="12.75" x14ac:dyDescent="0.2"/>
  <cols>
    <col min="1" max="1" width="27.42578125" style="5" bestFit="1" customWidth="1"/>
    <col min="2" max="2" width="52" style="5" bestFit="1"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4" width="16" style="5" bestFit="1" customWidth="1"/>
    <col min="15" max="15" width="18.5703125" style="5" customWidth="1"/>
    <col min="16" max="16384" width="26.7109375" style="5"/>
  </cols>
  <sheetData>
    <row r="1" spans="1:15" ht="100.5" customHeight="1" x14ac:dyDescent="0.2">
      <c r="A1" s="60"/>
      <c r="B1" s="152" t="s">
        <v>1560</v>
      </c>
      <c r="C1" s="153"/>
      <c r="D1" s="153"/>
      <c r="E1" s="153"/>
      <c r="F1" s="153"/>
      <c r="G1" s="153"/>
      <c r="H1" s="153"/>
      <c r="I1" s="153"/>
      <c r="J1" s="153"/>
      <c r="K1" s="153"/>
      <c r="L1" s="153"/>
      <c r="M1" s="153"/>
      <c r="N1" s="153"/>
      <c r="O1" s="154"/>
    </row>
    <row r="2" spans="1:15" ht="19.5" x14ac:dyDescent="0.25">
      <c r="A2" s="149" t="s">
        <v>1559</v>
      </c>
      <c r="B2" s="150"/>
      <c r="C2" s="150"/>
      <c r="D2" s="150"/>
      <c r="E2" s="150"/>
      <c r="F2" s="150"/>
      <c r="G2" s="150"/>
      <c r="H2" s="150"/>
      <c r="I2" s="150"/>
      <c r="J2" s="150"/>
      <c r="K2" s="150"/>
      <c r="L2" s="150"/>
      <c r="M2" s="150"/>
      <c r="N2" s="150"/>
      <c r="O2" s="151"/>
    </row>
    <row r="3" spans="1:15" x14ac:dyDescent="0.2">
      <c r="A3" s="30" t="s">
        <v>0</v>
      </c>
      <c r="B3" s="82" t="str">
        <f>[1]INTESTAZIONE!B2</f>
        <v>Tecnocostruzioni s.r.l.</v>
      </c>
      <c r="C3" s="164" t="s">
        <v>1558</v>
      </c>
      <c r="D3" s="165"/>
      <c r="E3" s="165"/>
      <c r="F3" s="165"/>
      <c r="G3" s="165"/>
      <c r="H3" s="165"/>
      <c r="I3" s="166"/>
      <c r="J3" s="203" t="s">
        <v>1616</v>
      </c>
      <c r="K3" s="204"/>
      <c r="L3" s="192" t="s">
        <v>1634</v>
      </c>
      <c r="M3" s="192"/>
      <c r="N3" s="193"/>
      <c r="O3" s="194"/>
    </row>
    <row r="4" spans="1:15" ht="30" customHeight="1" x14ac:dyDescent="0.2">
      <c r="A4" s="30" t="s">
        <v>1</v>
      </c>
      <c r="B4" s="44">
        <v>45446</v>
      </c>
      <c r="C4" s="179"/>
      <c r="D4" s="180"/>
      <c r="E4" s="180"/>
      <c r="F4" s="180"/>
      <c r="G4" s="180"/>
      <c r="H4" s="180"/>
      <c r="I4" s="181"/>
      <c r="J4" s="205"/>
      <c r="K4" s="45" t="s">
        <v>1617</v>
      </c>
      <c r="L4" s="195"/>
      <c r="M4" s="195"/>
      <c r="N4" s="196"/>
      <c r="O4" s="197"/>
    </row>
    <row r="5" spans="1:15" x14ac:dyDescent="0.2">
      <c r="A5" s="30" t="s">
        <v>2</v>
      </c>
      <c r="B5" s="46" t="s">
        <v>1600</v>
      </c>
      <c r="C5" s="167"/>
      <c r="D5" s="168"/>
      <c r="E5" s="168"/>
      <c r="F5" s="168"/>
      <c r="G5" s="168"/>
      <c r="H5" s="168"/>
      <c r="I5" s="169"/>
      <c r="J5" s="206"/>
      <c r="K5" s="47"/>
      <c r="L5" s="195"/>
      <c r="M5" s="195"/>
      <c r="N5" s="196"/>
      <c r="O5" s="197"/>
    </row>
    <row r="6" spans="1:15" x14ac:dyDescent="0.2">
      <c r="A6" s="83" t="s">
        <v>19</v>
      </c>
      <c r="B6" s="202" t="s">
        <v>1632</v>
      </c>
      <c r="C6" s="202"/>
      <c r="D6" s="202"/>
      <c r="E6" s="202"/>
      <c r="F6" s="202"/>
      <c r="G6" s="202"/>
      <c r="H6" s="202"/>
      <c r="I6" s="202"/>
      <c r="J6" s="202"/>
      <c r="K6" s="202"/>
      <c r="L6" s="195"/>
      <c r="M6" s="195"/>
      <c r="N6" s="196"/>
      <c r="O6" s="197"/>
    </row>
    <row r="7" spans="1:15" x14ac:dyDescent="0.2">
      <c r="A7" s="83" t="s">
        <v>39</v>
      </c>
      <c r="B7" s="30" t="s">
        <v>1564</v>
      </c>
      <c r="C7" s="171" t="s">
        <v>40</v>
      </c>
      <c r="D7" s="171"/>
      <c r="E7" s="171"/>
      <c r="F7" s="171"/>
      <c r="G7" s="171"/>
      <c r="H7" s="171"/>
      <c r="I7" s="171"/>
      <c r="J7" s="171"/>
      <c r="K7" s="171"/>
      <c r="L7" s="195"/>
      <c r="M7" s="195"/>
      <c r="N7" s="196"/>
      <c r="O7" s="197"/>
    </row>
    <row r="8" spans="1:15" x14ac:dyDescent="0.2">
      <c r="A8" s="84" t="s">
        <v>1557</v>
      </c>
      <c r="B8" s="30" t="s">
        <v>1634</v>
      </c>
      <c r="C8" s="30" t="s">
        <v>1725</v>
      </c>
      <c r="D8" s="171" t="s">
        <v>41</v>
      </c>
      <c r="E8" s="171"/>
      <c r="F8" s="171"/>
      <c r="G8" s="171"/>
      <c r="H8" s="171"/>
      <c r="I8" s="171"/>
      <c r="J8" s="171"/>
      <c r="K8" s="171"/>
      <c r="L8" s="195"/>
      <c r="M8" s="195"/>
      <c r="N8" s="196"/>
      <c r="O8" s="197"/>
    </row>
    <row r="9" spans="1:15" ht="84" customHeight="1" x14ac:dyDescent="0.2">
      <c r="A9" s="84" t="s">
        <v>3</v>
      </c>
      <c r="B9" s="201" t="s">
        <v>1633</v>
      </c>
      <c r="C9" s="201"/>
      <c r="D9" s="201"/>
      <c r="E9" s="201"/>
      <c r="F9" s="201"/>
      <c r="G9" s="201"/>
      <c r="H9" s="201"/>
      <c r="I9" s="201"/>
      <c r="J9" s="201"/>
      <c r="K9" s="201"/>
      <c r="L9" s="198"/>
      <c r="M9" s="198"/>
      <c r="N9" s="199"/>
      <c r="O9" s="200"/>
    </row>
    <row r="10" spans="1:15" ht="63.75" x14ac:dyDescent="0.2">
      <c r="A10" s="48" t="s">
        <v>38</v>
      </c>
      <c r="B10" s="49" t="s">
        <v>9</v>
      </c>
      <c r="C10" s="49" t="s">
        <v>1568</v>
      </c>
      <c r="D10" s="49" t="s">
        <v>3</v>
      </c>
      <c r="E10" s="49" t="s">
        <v>13</v>
      </c>
      <c r="F10" s="49" t="s">
        <v>14</v>
      </c>
      <c r="G10" s="49" t="s">
        <v>16</v>
      </c>
      <c r="H10" s="49" t="s">
        <v>17</v>
      </c>
      <c r="I10" s="49" t="s">
        <v>18</v>
      </c>
      <c r="J10" s="49" t="s">
        <v>15</v>
      </c>
      <c r="K10" s="49" t="s">
        <v>23</v>
      </c>
      <c r="L10" s="49" t="s">
        <v>1556</v>
      </c>
      <c r="M10" s="49" t="s">
        <v>26</v>
      </c>
      <c r="N10" s="49" t="s">
        <v>25</v>
      </c>
      <c r="O10" s="49" t="s">
        <v>24</v>
      </c>
    </row>
    <row r="11" spans="1:15" x14ac:dyDescent="0.2">
      <c r="A11" s="175" t="s">
        <v>20</v>
      </c>
      <c r="B11" s="61"/>
      <c r="C11" s="61"/>
      <c r="D11" s="71"/>
      <c r="E11" s="61"/>
      <c r="F11" s="62"/>
      <c r="G11" s="62"/>
      <c r="H11" s="62"/>
      <c r="I11" s="62"/>
      <c r="J11" s="62"/>
      <c r="K11" s="99"/>
      <c r="L11" s="51">
        <f>G11*K11</f>
        <v>0</v>
      </c>
      <c r="M11" s="51">
        <f t="shared" ref="M11:M18" si="0">K11*H11</f>
        <v>0</v>
      </c>
      <c r="N11" s="51">
        <f t="shared" ref="N11:N18" si="1">K11*I11</f>
        <v>0</v>
      </c>
      <c r="O11" s="51">
        <f t="shared" ref="O11:O18" si="2">J11*K11</f>
        <v>0</v>
      </c>
    </row>
    <row r="12" spans="1:15" x14ac:dyDescent="0.2">
      <c r="A12" s="175"/>
      <c r="B12" s="61"/>
      <c r="C12" s="61"/>
      <c r="D12" s="71"/>
      <c r="E12" s="61"/>
      <c r="F12" s="62"/>
      <c r="G12" s="62"/>
      <c r="H12" s="62"/>
      <c r="I12" s="62"/>
      <c r="J12" s="62"/>
      <c r="K12" s="99"/>
      <c r="L12" s="51">
        <f t="shared" ref="L12:L32" si="3">G12*K12</f>
        <v>0</v>
      </c>
      <c r="M12" s="51">
        <f t="shared" si="0"/>
        <v>0</v>
      </c>
      <c r="N12" s="51">
        <f t="shared" si="1"/>
        <v>0</v>
      </c>
      <c r="O12" s="51">
        <f t="shared" si="2"/>
        <v>0</v>
      </c>
    </row>
    <row r="13" spans="1:15" x14ac:dyDescent="0.2">
      <c r="A13" s="175"/>
      <c r="B13" s="61"/>
      <c r="C13" s="61"/>
      <c r="D13" s="71"/>
      <c r="E13" s="61"/>
      <c r="F13" s="62"/>
      <c r="G13" s="62"/>
      <c r="H13" s="62"/>
      <c r="I13" s="62"/>
      <c r="J13" s="62"/>
      <c r="K13" s="52"/>
      <c r="L13" s="51">
        <f t="shared" si="3"/>
        <v>0</v>
      </c>
      <c r="M13" s="51">
        <f t="shared" si="0"/>
        <v>0</v>
      </c>
      <c r="N13" s="51">
        <f t="shared" si="1"/>
        <v>0</v>
      </c>
      <c r="O13" s="51">
        <f t="shared" si="2"/>
        <v>0</v>
      </c>
    </row>
    <row r="14" spans="1:15" x14ac:dyDescent="0.2">
      <c r="A14" s="175"/>
      <c r="B14" s="61"/>
      <c r="C14" s="61"/>
      <c r="D14" s="71"/>
      <c r="E14" s="61"/>
      <c r="F14" s="62"/>
      <c r="G14" s="62"/>
      <c r="H14" s="62"/>
      <c r="I14" s="62"/>
      <c r="J14" s="62"/>
      <c r="K14" s="50"/>
      <c r="L14" s="51">
        <f t="shared" si="3"/>
        <v>0</v>
      </c>
      <c r="M14" s="51">
        <f t="shared" si="0"/>
        <v>0</v>
      </c>
      <c r="N14" s="51">
        <f t="shared" si="1"/>
        <v>0</v>
      </c>
      <c r="O14" s="51">
        <f t="shared" si="2"/>
        <v>0</v>
      </c>
    </row>
    <row r="15" spans="1:15" x14ac:dyDescent="0.2">
      <c r="A15" s="175"/>
      <c r="B15" s="61"/>
      <c r="C15" s="61"/>
      <c r="D15" s="71"/>
      <c r="E15" s="61"/>
      <c r="F15" s="62"/>
      <c r="G15" s="62"/>
      <c r="H15" s="62"/>
      <c r="I15" s="62"/>
      <c r="J15" s="62"/>
      <c r="K15" s="50"/>
      <c r="L15" s="51">
        <f t="shared" si="3"/>
        <v>0</v>
      </c>
      <c r="M15" s="51">
        <f t="shared" si="0"/>
        <v>0</v>
      </c>
      <c r="N15" s="51">
        <f t="shared" si="1"/>
        <v>0</v>
      </c>
      <c r="O15" s="51">
        <f t="shared" si="2"/>
        <v>0</v>
      </c>
    </row>
    <row r="16" spans="1:15" x14ac:dyDescent="0.2">
      <c r="A16" s="175"/>
      <c r="B16" s="61"/>
      <c r="C16" s="61"/>
      <c r="D16" s="71"/>
      <c r="E16" s="61"/>
      <c r="F16" s="62"/>
      <c r="G16" s="62"/>
      <c r="H16" s="62"/>
      <c r="I16" s="62"/>
      <c r="J16" s="62"/>
      <c r="K16" s="50"/>
      <c r="L16" s="51">
        <f t="shared" si="3"/>
        <v>0</v>
      </c>
      <c r="M16" s="51">
        <f t="shared" si="0"/>
        <v>0</v>
      </c>
      <c r="N16" s="51">
        <f t="shared" si="1"/>
        <v>0</v>
      </c>
      <c r="O16" s="51">
        <f t="shared" si="2"/>
        <v>0</v>
      </c>
    </row>
    <row r="17" spans="1:15" x14ac:dyDescent="0.2">
      <c r="A17" s="175"/>
      <c r="B17" s="61"/>
      <c r="C17" s="61"/>
      <c r="D17" s="53"/>
      <c r="E17" s="54"/>
      <c r="F17" s="55"/>
      <c r="G17" s="55"/>
      <c r="H17" s="55"/>
      <c r="I17" s="55"/>
      <c r="J17" s="55"/>
      <c r="K17" s="50"/>
      <c r="L17" s="51">
        <f t="shared" si="3"/>
        <v>0</v>
      </c>
      <c r="M17" s="51">
        <f t="shared" si="0"/>
        <v>0</v>
      </c>
      <c r="N17" s="51">
        <f t="shared" si="1"/>
        <v>0</v>
      </c>
      <c r="O17" s="51">
        <f t="shared" si="2"/>
        <v>0</v>
      </c>
    </row>
    <row r="18" spans="1:15" x14ac:dyDescent="0.2">
      <c r="A18" s="175"/>
      <c r="B18" s="62"/>
      <c r="C18" s="62"/>
      <c r="D18" s="72"/>
      <c r="E18" s="62"/>
      <c r="F18" s="62"/>
      <c r="G18" s="62"/>
      <c r="H18" s="55"/>
      <c r="I18" s="55"/>
      <c r="J18" s="55"/>
      <c r="K18" s="50"/>
      <c r="L18" s="51">
        <f t="shared" si="3"/>
        <v>0</v>
      </c>
      <c r="M18" s="51">
        <f t="shared" si="0"/>
        <v>0</v>
      </c>
      <c r="N18" s="51">
        <f t="shared" si="1"/>
        <v>0</v>
      </c>
      <c r="O18" s="51">
        <f t="shared" si="2"/>
        <v>0</v>
      </c>
    </row>
    <row r="19" spans="1:15" x14ac:dyDescent="0.2">
      <c r="A19" s="175"/>
      <c r="B19" s="172"/>
      <c r="C19" s="172"/>
      <c r="D19" s="172"/>
      <c r="E19" s="172"/>
      <c r="F19" s="172"/>
      <c r="G19" s="172"/>
      <c r="H19" s="172"/>
      <c r="I19" s="172"/>
      <c r="J19" s="172"/>
      <c r="K19" s="172"/>
      <c r="L19" s="56">
        <f>SUM(L11:L18)</f>
        <v>0</v>
      </c>
      <c r="M19" s="56">
        <f>SUM(M11:M18)</f>
        <v>0</v>
      </c>
      <c r="N19" s="56">
        <f>SUM(N11:N18)</f>
        <v>0</v>
      </c>
      <c r="O19" s="56">
        <f>SUM(O11:O18)</f>
        <v>0</v>
      </c>
    </row>
    <row r="20" spans="1:15" x14ac:dyDescent="0.2">
      <c r="A20" s="174" t="s">
        <v>21</v>
      </c>
      <c r="B20" s="61" t="s">
        <v>1623</v>
      </c>
      <c r="C20" s="61" t="s">
        <v>1624</v>
      </c>
      <c r="D20" s="71" t="s">
        <v>1625</v>
      </c>
      <c r="E20" s="61" t="s">
        <v>231</v>
      </c>
      <c r="F20" s="62">
        <v>39.06</v>
      </c>
      <c r="G20" s="62">
        <v>0</v>
      </c>
      <c r="H20" s="62">
        <v>1.82</v>
      </c>
      <c r="I20" s="62">
        <v>37.24</v>
      </c>
      <c r="J20" s="62">
        <v>0</v>
      </c>
      <c r="K20" s="99">
        <v>3</v>
      </c>
      <c r="L20" s="51">
        <f t="shared" si="3"/>
        <v>0</v>
      </c>
      <c r="M20" s="51">
        <f>K20*H20</f>
        <v>5.46</v>
      </c>
      <c r="N20" s="51">
        <f>K20*I20</f>
        <v>111.72</v>
      </c>
      <c r="O20" s="51">
        <f>J20*K20</f>
        <v>0</v>
      </c>
    </row>
    <row r="21" spans="1:15" x14ac:dyDescent="0.2">
      <c r="A21" s="174"/>
      <c r="B21" s="61">
        <v>192</v>
      </c>
      <c r="C21" s="61" t="s">
        <v>245</v>
      </c>
      <c r="D21" s="71" t="s">
        <v>246</v>
      </c>
      <c r="E21" s="54" t="s">
        <v>56</v>
      </c>
      <c r="F21" s="62">
        <v>51.41</v>
      </c>
      <c r="G21" s="62">
        <v>39.503444000000002</v>
      </c>
      <c r="H21" s="62">
        <v>1.93</v>
      </c>
      <c r="I21" s="62">
        <v>0</v>
      </c>
      <c r="J21" s="62">
        <v>49.48</v>
      </c>
      <c r="K21" s="99">
        <v>2</v>
      </c>
      <c r="L21" s="51">
        <f t="shared" si="3"/>
        <v>79.006888000000004</v>
      </c>
      <c r="M21" s="51">
        <f>K21*H21</f>
        <v>3.86</v>
      </c>
      <c r="N21" s="51">
        <f>K21*I21</f>
        <v>0</v>
      </c>
      <c r="O21" s="51">
        <f>J21*K21</f>
        <v>98.96</v>
      </c>
    </row>
    <row r="22" spans="1:15" ht="25.5" x14ac:dyDescent="0.2">
      <c r="A22" s="174"/>
      <c r="B22" s="61">
        <v>190</v>
      </c>
      <c r="C22" s="61" t="s">
        <v>243</v>
      </c>
      <c r="D22" s="71" t="s">
        <v>244</v>
      </c>
      <c r="E22" s="54" t="s">
        <v>56</v>
      </c>
      <c r="F22" s="62">
        <v>57.22</v>
      </c>
      <c r="G22" s="62">
        <v>38.079909999999998</v>
      </c>
      <c r="H22" s="62">
        <v>1.82</v>
      </c>
      <c r="I22" s="62">
        <v>0</v>
      </c>
      <c r="J22" s="62">
        <v>55.4</v>
      </c>
      <c r="K22" s="99">
        <v>1</v>
      </c>
      <c r="L22" s="51">
        <f t="shared" si="3"/>
        <v>38.079909999999998</v>
      </c>
      <c r="M22" s="51">
        <f>K22*H22</f>
        <v>1.82</v>
      </c>
      <c r="N22" s="51">
        <f>K22*I22</f>
        <v>0</v>
      </c>
      <c r="O22" s="51">
        <f>J22*K22</f>
        <v>55.4</v>
      </c>
    </row>
    <row r="23" spans="1:15" ht="51" x14ac:dyDescent="0.2">
      <c r="A23" s="174"/>
      <c r="B23" s="61">
        <v>194</v>
      </c>
      <c r="C23" s="61" t="s">
        <v>249</v>
      </c>
      <c r="D23" s="71" t="s">
        <v>596</v>
      </c>
      <c r="E23" s="54" t="s">
        <v>56</v>
      </c>
      <c r="F23" s="62">
        <v>48.4</v>
      </c>
      <c r="G23" s="62">
        <v>37.190560000000005</v>
      </c>
      <c r="H23" s="62">
        <v>1.82</v>
      </c>
      <c r="I23" s="62">
        <v>0</v>
      </c>
      <c r="J23" s="62">
        <v>46.58</v>
      </c>
      <c r="K23" s="99">
        <v>0.5</v>
      </c>
      <c r="L23" s="51">
        <f t="shared" si="3"/>
        <v>18.595280000000002</v>
      </c>
      <c r="M23" s="51">
        <f>K23*H23</f>
        <v>0.91</v>
      </c>
      <c r="N23" s="51">
        <f>K23*I23</f>
        <v>0</v>
      </c>
      <c r="O23" s="51">
        <f>J23*K23</f>
        <v>23.29</v>
      </c>
    </row>
    <row r="24" spans="1:15" ht="25.5" x14ac:dyDescent="0.2">
      <c r="A24" s="174"/>
      <c r="B24" s="61">
        <v>195</v>
      </c>
      <c r="C24" s="61" t="s">
        <v>250</v>
      </c>
      <c r="D24" s="71" t="s">
        <v>597</v>
      </c>
      <c r="E24" s="54" t="s">
        <v>56</v>
      </c>
      <c r="F24" s="62">
        <v>37.619999999999997</v>
      </c>
      <c r="G24" s="62">
        <v>34.546445999999996</v>
      </c>
      <c r="H24" s="62">
        <v>1.82</v>
      </c>
      <c r="I24" s="62">
        <v>0</v>
      </c>
      <c r="J24" s="62">
        <v>35.799999999999997</v>
      </c>
      <c r="K24" s="99">
        <v>0.5</v>
      </c>
      <c r="L24" s="51">
        <f t="shared" si="3"/>
        <v>17.273222999999998</v>
      </c>
      <c r="M24" s="51">
        <f>K24*H24</f>
        <v>0.91</v>
      </c>
      <c r="N24" s="51">
        <f>K24*I24</f>
        <v>0</v>
      </c>
      <c r="O24" s="51">
        <f>J24*K24</f>
        <v>17.899999999999999</v>
      </c>
    </row>
    <row r="25" spans="1:15" x14ac:dyDescent="0.2">
      <c r="A25" s="174"/>
      <c r="B25" s="172" t="s">
        <v>27</v>
      </c>
      <c r="C25" s="172"/>
      <c r="D25" s="172"/>
      <c r="E25" s="172"/>
      <c r="F25" s="172"/>
      <c r="G25" s="172"/>
      <c r="H25" s="172"/>
      <c r="I25" s="172"/>
      <c r="J25" s="172"/>
      <c r="K25" s="172"/>
      <c r="L25" s="56">
        <f>SUM(L20:L24)</f>
        <v>152.95530099999999</v>
      </c>
      <c r="M25" s="56">
        <f>SUM(M20:M24)</f>
        <v>12.96</v>
      </c>
      <c r="N25" s="56">
        <f t="shared" ref="N25" si="4">SUM(N20:N24)</f>
        <v>111.72</v>
      </c>
      <c r="O25" s="56">
        <f>SUM(O20:O24)</f>
        <v>195.54999999999998</v>
      </c>
    </row>
    <row r="26" spans="1:15" ht="51" x14ac:dyDescent="0.2">
      <c r="A26" s="174" t="s">
        <v>22</v>
      </c>
      <c r="B26" s="61">
        <v>213</v>
      </c>
      <c r="C26" s="61" t="s">
        <v>569</v>
      </c>
      <c r="D26" s="71" t="s">
        <v>570</v>
      </c>
      <c r="E26" s="61" t="s">
        <v>258</v>
      </c>
      <c r="F26" s="62">
        <v>149.27000000000001</v>
      </c>
      <c r="G26" s="62">
        <v>0</v>
      </c>
      <c r="H26" s="62">
        <v>0</v>
      </c>
      <c r="I26" s="62">
        <v>0</v>
      </c>
      <c r="J26" s="62">
        <v>149.27000000000001</v>
      </c>
      <c r="K26" s="99">
        <v>2.27</v>
      </c>
      <c r="L26" s="51">
        <f t="shared" si="3"/>
        <v>0</v>
      </c>
      <c r="M26" s="51">
        <f>K26*H26</f>
        <v>0</v>
      </c>
      <c r="N26" s="51">
        <f>K26*I26</f>
        <v>0</v>
      </c>
      <c r="O26" s="51">
        <f>J26*K26</f>
        <v>338.84290000000004</v>
      </c>
    </row>
    <row r="27" spans="1:15" x14ac:dyDescent="0.2">
      <c r="A27" s="174"/>
      <c r="B27" s="61"/>
      <c r="C27" s="61"/>
      <c r="D27" s="71"/>
      <c r="E27" s="54"/>
      <c r="F27" s="62"/>
      <c r="G27" s="62"/>
      <c r="H27" s="62"/>
      <c r="I27" s="62"/>
      <c r="J27" s="62"/>
      <c r="K27" s="99"/>
      <c r="L27" s="51">
        <f t="shared" si="3"/>
        <v>0</v>
      </c>
      <c r="M27" s="51">
        <f>K27*H27</f>
        <v>0</v>
      </c>
      <c r="N27" s="51">
        <f>K27*I27</f>
        <v>0</v>
      </c>
      <c r="O27" s="51">
        <f>J27*K27</f>
        <v>0</v>
      </c>
    </row>
    <row r="28" spans="1:15" x14ac:dyDescent="0.2">
      <c r="A28" s="174"/>
      <c r="B28" s="61"/>
      <c r="C28" s="61"/>
      <c r="D28" s="71"/>
      <c r="E28" s="54"/>
      <c r="F28" s="62"/>
      <c r="G28" s="62"/>
      <c r="H28" s="62"/>
      <c r="I28" s="62"/>
      <c r="J28" s="62"/>
      <c r="K28" s="99"/>
      <c r="L28" s="51">
        <f t="shared" si="3"/>
        <v>0</v>
      </c>
      <c r="M28" s="51">
        <f>K28*H28</f>
        <v>0</v>
      </c>
      <c r="N28" s="51">
        <f>K28*I28</f>
        <v>0</v>
      </c>
      <c r="O28" s="51">
        <f>J28*K28</f>
        <v>0</v>
      </c>
    </row>
    <row r="29" spans="1:15" x14ac:dyDescent="0.2">
      <c r="A29" s="174"/>
      <c r="B29" s="61"/>
      <c r="C29" s="61"/>
      <c r="D29" s="71"/>
      <c r="E29" s="54"/>
      <c r="F29" s="62"/>
      <c r="G29" s="62"/>
      <c r="H29" s="62"/>
      <c r="I29" s="62"/>
      <c r="J29" s="62"/>
      <c r="K29" s="99"/>
      <c r="L29" s="51">
        <f t="shared" si="3"/>
        <v>0</v>
      </c>
      <c r="M29" s="51">
        <f>K29*H29</f>
        <v>0</v>
      </c>
      <c r="N29" s="51">
        <f>K29*I29</f>
        <v>0</v>
      </c>
      <c r="O29" s="51">
        <f>J29*K29</f>
        <v>0</v>
      </c>
    </row>
    <row r="30" spans="1:15" x14ac:dyDescent="0.2">
      <c r="A30" s="174"/>
      <c r="B30" s="61"/>
      <c r="C30" s="61"/>
      <c r="D30" s="71"/>
      <c r="E30" s="54"/>
      <c r="F30" s="62"/>
      <c r="G30" s="62"/>
      <c r="H30" s="62"/>
      <c r="I30" s="62"/>
      <c r="J30" s="62"/>
      <c r="K30" s="99"/>
      <c r="L30" s="51">
        <f t="shared" si="3"/>
        <v>0</v>
      </c>
      <c r="M30" s="51">
        <f>K30*H30</f>
        <v>0</v>
      </c>
      <c r="N30" s="51">
        <f>K30*I30</f>
        <v>0</v>
      </c>
      <c r="O30" s="51">
        <f>J30*K30</f>
        <v>0</v>
      </c>
    </row>
    <row r="31" spans="1:15" x14ac:dyDescent="0.2">
      <c r="A31" s="174"/>
      <c r="B31" s="172" t="s">
        <v>27</v>
      </c>
      <c r="C31" s="172"/>
      <c r="D31" s="172"/>
      <c r="E31" s="172"/>
      <c r="F31" s="172"/>
      <c r="G31" s="172"/>
      <c r="H31" s="172"/>
      <c r="I31" s="172"/>
      <c r="J31" s="172"/>
      <c r="K31" s="172"/>
      <c r="L31" s="56">
        <f>SUM(L26:L30)</f>
        <v>0</v>
      </c>
      <c r="M31" s="56">
        <f>SUM(M26:M30)</f>
        <v>0</v>
      </c>
      <c r="N31" s="56">
        <f t="shared" ref="N31" si="5">SUM(N26:N30)</f>
        <v>0</v>
      </c>
      <c r="O31" s="56">
        <f>SUM(O26:O30)</f>
        <v>338.84290000000004</v>
      </c>
    </row>
    <row r="32" spans="1:15" ht="25.5" x14ac:dyDescent="0.2">
      <c r="A32" s="100" t="s">
        <v>1567</v>
      </c>
      <c r="B32" s="61"/>
      <c r="C32" s="61"/>
      <c r="D32" s="61"/>
      <c r="E32" s="61"/>
      <c r="F32" s="61"/>
      <c r="G32" s="96">
        <f>(L19+L25+L31)*F32</f>
        <v>0</v>
      </c>
      <c r="H32" s="96">
        <v>0</v>
      </c>
      <c r="I32" s="96">
        <f>(N19+N25+N31)*F32</f>
        <v>0</v>
      </c>
      <c r="J32" s="96">
        <f>G32</f>
        <v>0</v>
      </c>
      <c r="K32" s="97"/>
      <c r="L32" s="4">
        <f t="shared" si="3"/>
        <v>0</v>
      </c>
      <c r="M32" s="4">
        <f>K32*H32</f>
        <v>0</v>
      </c>
      <c r="N32" s="4">
        <f>K32*I32</f>
        <v>0</v>
      </c>
      <c r="O32" s="4">
        <f>J32*K32</f>
        <v>0</v>
      </c>
    </row>
    <row r="33" spans="1:15" x14ac:dyDescent="0.2">
      <c r="A33" s="172" t="s">
        <v>29</v>
      </c>
      <c r="B33" s="172"/>
      <c r="C33" s="172"/>
      <c r="D33" s="172"/>
      <c r="E33" s="172"/>
      <c r="F33" s="172"/>
      <c r="G33" s="172"/>
      <c r="H33" s="172"/>
      <c r="I33" s="172"/>
      <c r="J33" s="172"/>
      <c r="K33" s="172"/>
      <c r="L33" s="56">
        <f>ROUND(L19+L25+L31+L32,2)</f>
        <v>152.96</v>
      </c>
      <c r="M33" s="56">
        <f t="shared" ref="M33:O33" si="6">ROUND(M19+M25+M31+M32,2)</f>
        <v>12.96</v>
      </c>
      <c r="N33" s="56">
        <f t="shared" si="6"/>
        <v>111.72</v>
      </c>
      <c r="O33" s="56">
        <f t="shared" si="6"/>
        <v>534.39</v>
      </c>
    </row>
    <row r="34" spans="1:15" x14ac:dyDescent="0.2">
      <c r="A34" s="172" t="s">
        <v>28</v>
      </c>
      <c r="B34" s="172"/>
      <c r="C34" s="172"/>
      <c r="D34" s="172"/>
      <c r="E34" s="172"/>
      <c r="F34" s="172"/>
      <c r="G34" s="172"/>
      <c r="H34" s="172"/>
      <c r="I34" s="172"/>
      <c r="J34" s="172"/>
      <c r="K34" s="172"/>
      <c r="L34" s="172"/>
      <c r="M34" s="172"/>
      <c r="N34" s="172"/>
      <c r="O34" s="57">
        <f>Ribasso</f>
        <v>0.10150000000000001</v>
      </c>
    </row>
    <row r="35" spans="1:15" x14ac:dyDescent="0.2">
      <c r="A35" s="172" t="s">
        <v>31</v>
      </c>
      <c r="B35" s="172"/>
      <c r="C35" s="172"/>
      <c r="D35" s="172"/>
      <c r="E35" s="172"/>
      <c r="F35" s="172"/>
      <c r="G35" s="172"/>
      <c r="H35" s="172"/>
      <c r="I35" s="172"/>
      <c r="J35" s="172"/>
      <c r="K35" s="172"/>
      <c r="L35" s="172"/>
      <c r="M35" s="172"/>
      <c r="N35" s="172"/>
      <c r="O35" s="56">
        <f>ROUND(O34*O33,2)</f>
        <v>54.24</v>
      </c>
    </row>
    <row r="36" spans="1:15" ht="19.5" x14ac:dyDescent="0.2">
      <c r="A36" s="170" t="s">
        <v>30</v>
      </c>
      <c r="B36" s="170"/>
      <c r="C36" s="170"/>
      <c r="D36" s="170"/>
      <c r="E36" s="170"/>
      <c r="F36" s="170"/>
      <c r="G36" s="170"/>
      <c r="H36" s="170"/>
      <c r="I36" s="170"/>
      <c r="J36" s="170"/>
      <c r="K36" s="170"/>
      <c r="L36" s="58">
        <f>L33-(O34*L33)</f>
        <v>137.43456</v>
      </c>
      <c r="M36" s="58">
        <f>M33</f>
        <v>12.96</v>
      </c>
      <c r="N36" s="58">
        <f>N33</f>
        <v>111.72</v>
      </c>
      <c r="O36" s="58">
        <f>O33-O35</f>
        <v>480.15</v>
      </c>
    </row>
    <row r="37" spans="1:15" ht="19.5" x14ac:dyDescent="0.2">
      <c r="A37" s="170" t="s">
        <v>7</v>
      </c>
      <c r="B37" s="170"/>
      <c r="C37" s="170"/>
      <c r="D37" s="170"/>
      <c r="E37" s="170"/>
      <c r="F37" s="170"/>
      <c r="G37" s="170"/>
      <c r="H37" s="170"/>
      <c r="I37" s="170"/>
      <c r="J37" s="170"/>
      <c r="K37" s="170"/>
      <c r="L37" s="170"/>
      <c r="M37" s="170"/>
      <c r="N37" s="170"/>
      <c r="O37" s="98">
        <f>M36+N36+O36</f>
        <v>604.82999999999993</v>
      </c>
    </row>
    <row r="38" spans="1:15" x14ac:dyDescent="0.2">
      <c r="A38" s="59"/>
      <c r="B38" s="59"/>
      <c r="C38" s="59"/>
      <c r="D38" s="5" t="s">
        <v>4</v>
      </c>
    </row>
    <row r="39" spans="1:15" x14ac:dyDescent="0.2">
      <c r="A39" s="63"/>
      <c r="B39" s="63"/>
      <c r="C39" s="63"/>
      <c r="D39" s="5" t="s">
        <v>37</v>
      </c>
    </row>
  </sheetData>
  <mergeCells count="22">
    <mergeCell ref="A35:N35"/>
    <mergeCell ref="A36:K36"/>
    <mergeCell ref="A37:N37"/>
    <mergeCell ref="A20:A25"/>
    <mergeCell ref="B25:K25"/>
    <mergeCell ref="A26:A31"/>
    <mergeCell ref="B31:K31"/>
    <mergeCell ref="A33:K33"/>
    <mergeCell ref="B1:O1"/>
    <mergeCell ref="A2:O2"/>
    <mergeCell ref="A34:N34"/>
    <mergeCell ref="A11:A19"/>
    <mergeCell ref="B19:K19"/>
    <mergeCell ref="C7:K7"/>
    <mergeCell ref="L3:O9"/>
    <mergeCell ref="B9:K9"/>
    <mergeCell ref="B6:K6"/>
    <mergeCell ref="D8:K8"/>
    <mergeCell ref="C3:I3"/>
    <mergeCell ref="J3:K3"/>
    <mergeCell ref="C4:I5"/>
    <mergeCell ref="J4:J5"/>
  </mergeCells>
  <pageMargins left="0.7" right="0.7" top="0.75" bottom="0.75" header="0.3" footer="0.3"/>
  <pageSetup paperSize="9" scale="41" fitToHeight="0" orientation="landscape" r:id="rId1"/>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pageSetUpPr fitToPage="1"/>
  </sheetPr>
  <dimension ref="A1:O39"/>
  <sheetViews>
    <sheetView zoomScaleNormal="100" workbookViewId="0">
      <selection activeCell="B9" sqref="B9:K9"/>
    </sheetView>
  </sheetViews>
  <sheetFormatPr defaultColWidth="26.7109375" defaultRowHeight="12.75" x14ac:dyDescent="0.2"/>
  <cols>
    <col min="1" max="1" width="27.42578125" style="5" bestFit="1" customWidth="1"/>
    <col min="2" max="2" width="50.140625" style="5" bestFit="1"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4" width="16" style="5" bestFit="1" customWidth="1"/>
    <col min="15" max="15" width="18.5703125" style="5" customWidth="1"/>
    <col min="16" max="16384" width="26.7109375" style="5"/>
  </cols>
  <sheetData>
    <row r="1" spans="1:15" ht="100.5" customHeight="1" x14ac:dyDescent="0.2">
      <c r="A1" s="60"/>
      <c r="B1" s="152" t="s">
        <v>1560</v>
      </c>
      <c r="C1" s="153"/>
      <c r="D1" s="153"/>
      <c r="E1" s="153"/>
      <c r="F1" s="153"/>
      <c r="G1" s="153"/>
      <c r="H1" s="153"/>
      <c r="I1" s="153"/>
      <c r="J1" s="153"/>
      <c r="K1" s="153"/>
      <c r="L1" s="153"/>
      <c r="M1" s="153"/>
      <c r="N1" s="153"/>
      <c r="O1" s="154"/>
    </row>
    <row r="2" spans="1:15" ht="19.5" x14ac:dyDescent="0.25">
      <c r="A2" s="149" t="s">
        <v>1559</v>
      </c>
      <c r="B2" s="150"/>
      <c r="C2" s="150"/>
      <c r="D2" s="150"/>
      <c r="E2" s="150"/>
      <c r="F2" s="150"/>
      <c r="G2" s="150"/>
      <c r="H2" s="150"/>
      <c r="I2" s="150"/>
      <c r="J2" s="150"/>
      <c r="K2" s="150"/>
      <c r="L2" s="150"/>
      <c r="M2" s="150"/>
      <c r="N2" s="150"/>
      <c r="O2" s="151"/>
    </row>
    <row r="3" spans="1:15" x14ac:dyDescent="0.2">
      <c r="A3" s="30" t="s">
        <v>0</v>
      </c>
      <c r="B3" s="82" t="str">
        <f>[1]INTESTAZIONE!B2</f>
        <v>Tecnocostruzioni s.r.l.</v>
      </c>
      <c r="C3" s="164" t="s">
        <v>1558</v>
      </c>
      <c r="D3" s="165"/>
      <c r="E3" s="165"/>
      <c r="F3" s="165"/>
      <c r="G3" s="165"/>
      <c r="H3" s="165"/>
      <c r="I3" s="166"/>
      <c r="J3" s="203" t="s">
        <v>1616</v>
      </c>
      <c r="K3" s="204"/>
      <c r="L3" s="192" t="s">
        <v>1637</v>
      </c>
      <c r="M3" s="192"/>
      <c r="N3" s="193"/>
      <c r="O3" s="194"/>
    </row>
    <row r="4" spans="1:15" x14ac:dyDescent="0.2">
      <c r="A4" s="30" t="s">
        <v>1</v>
      </c>
      <c r="B4" s="44">
        <v>45446</v>
      </c>
      <c r="C4" s="179"/>
      <c r="D4" s="180"/>
      <c r="E4" s="180"/>
      <c r="F4" s="180"/>
      <c r="G4" s="180"/>
      <c r="H4" s="180"/>
      <c r="I4" s="181"/>
      <c r="J4" s="205"/>
      <c r="K4" s="45" t="s">
        <v>1617</v>
      </c>
      <c r="L4" s="195"/>
      <c r="M4" s="195"/>
      <c r="N4" s="196"/>
      <c r="O4" s="197"/>
    </row>
    <row r="5" spans="1:15" x14ac:dyDescent="0.2">
      <c r="A5" s="30" t="s">
        <v>2</v>
      </c>
      <c r="B5" s="46" t="s">
        <v>1600</v>
      </c>
      <c r="C5" s="167"/>
      <c r="D5" s="168"/>
      <c r="E5" s="168"/>
      <c r="F5" s="168"/>
      <c r="G5" s="168"/>
      <c r="H5" s="168"/>
      <c r="I5" s="169"/>
      <c r="J5" s="206"/>
      <c r="K5" s="47"/>
      <c r="L5" s="195"/>
      <c r="M5" s="195"/>
      <c r="N5" s="196"/>
      <c r="O5" s="197"/>
    </row>
    <row r="6" spans="1:15" x14ac:dyDescent="0.2">
      <c r="A6" s="83" t="s">
        <v>19</v>
      </c>
      <c r="B6" s="202" t="s">
        <v>1635</v>
      </c>
      <c r="C6" s="202"/>
      <c r="D6" s="202"/>
      <c r="E6" s="202"/>
      <c r="F6" s="202"/>
      <c r="G6" s="202"/>
      <c r="H6" s="202"/>
      <c r="I6" s="202"/>
      <c r="J6" s="202"/>
      <c r="K6" s="202"/>
      <c r="L6" s="195"/>
      <c r="M6" s="195"/>
      <c r="N6" s="196"/>
      <c r="O6" s="197"/>
    </row>
    <row r="7" spans="1:15" x14ac:dyDescent="0.2">
      <c r="A7" s="83" t="s">
        <v>39</v>
      </c>
      <c r="B7" s="30" t="s">
        <v>1566</v>
      </c>
      <c r="C7" s="171" t="s">
        <v>40</v>
      </c>
      <c r="D7" s="171"/>
      <c r="E7" s="171"/>
      <c r="F7" s="171"/>
      <c r="G7" s="171"/>
      <c r="H7" s="171"/>
      <c r="I7" s="171"/>
      <c r="J7" s="171"/>
      <c r="K7" s="171"/>
      <c r="L7" s="195"/>
      <c r="M7" s="195"/>
      <c r="N7" s="196"/>
      <c r="O7" s="197"/>
    </row>
    <row r="8" spans="1:15" x14ac:dyDescent="0.2">
      <c r="A8" s="84" t="s">
        <v>1557</v>
      </c>
      <c r="B8" s="30" t="s">
        <v>1637</v>
      </c>
      <c r="C8" s="30" t="s">
        <v>1726</v>
      </c>
      <c r="D8" s="171" t="s">
        <v>41</v>
      </c>
      <c r="E8" s="171"/>
      <c r="F8" s="171"/>
      <c r="G8" s="171"/>
      <c r="H8" s="171"/>
      <c r="I8" s="171"/>
      <c r="J8" s="171"/>
      <c r="K8" s="171"/>
      <c r="L8" s="195"/>
      <c r="M8" s="195"/>
      <c r="N8" s="196"/>
      <c r="O8" s="197"/>
    </row>
    <row r="9" spans="1:15" ht="53.45" customHeight="1" x14ac:dyDescent="0.2">
      <c r="A9" s="84" t="s">
        <v>3</v>
      </c>
      <c r="B9" s="201" t="s">
        <v>1636</v>
      </c>
      <c r="C9" s="201"/>
      <c r="D9" s="201"/>
      <c r="E9" s="201"/>
      <c r="F9" s="201"/>
      <c r="G9" s="201"/>
      <c r="H9" s="201"/>
      <c r="I9" s="201"/>
      <c r="J9" s="201"/>
      <c r="K9" s="201"/>
      <c r="L9" s="198"/>
      <c r="M9" s="198"/>
      <c r="N9" s="199"/>
      <c r="O9" s="200"/>
    </row>
    <row r="10" spans="1:15" ht="63.75" x14ac:dyDescent="0.2">
      <c r="A10" s="48" t="s">
        <v>38</v>
      </c>
      <c r="B10" s="49" t="s">
        <v>9</v>
      </c>
      <c r="C10" s="49" t="s">
        <v>1568</v>
      </c>
      <c r="D10" s="49" t="s">
        <v>3</v>
      </c>
      <c r="E10" s="49" t="s">
        <v>13</v>
      </c>
      <c r="F10" s="49" t="s">
        <v>14</v>
      </c>
      <c r="G10" s="49" t="s">
        <v>16</v>
      </c>
      <c r="H10" s="49" t="s">
        <v>17</v>
      </c>
      <c r="I10" s="49" t="s">
        <v>18</v>
      </c>
      <c r="J10" s="49" t="s">
        <v>15</v>
      </c>
      <c r="K10" s="49" t="s">
        <v>23</v>
      </c>
      <c r="L10" s="49" t="s">
        <v>1556</v>
      </c>
      <c r="M10" s="49" t="s">
        <v>26</v>
      </c>
      <c r="N10" s="49" t="s">
        <v>25</v>
      </c>
      <c r="O10" s="49" t="s">
        <v>24</v>
      </c>
    </row>
    <row r="11" spans="1:15" x14ac:dyDescent="0.2">
      <c r="A11" s="175" t="s">
        <v>20</v>
      </c>
      <c r="B11" s="61"/>
      <c r="C11" s="61"/>
      <c r="D11" s="71"/>
      <c r="E11" s="61"/>
      <c r="F11" s="62"/>
      <c r="G11" s="62"/>
      <c r="H11" s="62"/>
      <c r="I11" s="62"/>
      <c r="J11" s="62"/>
      <c r="K11" s="99"/>
      <c r="L11" s="51">
        <f>G11*K11</f>
        <v>0</v>
      </c>
      <c r="M11" s="51">
        <f t="shared" ref="M11:M18" si="0">K11*H11</f>
        <v>0</v>
      </c>
      <c r="N11" s="51">
        <f t="shared" ref="N11:N18" si="1">K11*I11</f>
        <v>0</v>
      </c>
      <c r="O11" s="51">
        <f t="shared" ref="O11:O18" si="2">J11*K11</f>
        <v>0</v>
      </c>
    </row>
    <row r="12" spans="1:15" x14ac:dyDescent="0.2">
      <c r="A12" s="175"/>
      <c r="B12" s="61"/>
      <c r="C12" s="61"/>
      <c r="D12" s="71"/>
      <c r="E12" s="61"/>
      <c r="F12" s="62"/>
      <c r="G12" s="62"/>
      <c r="H12" s="62"/>
      <c r="I12" s="62"/>
      <c r="J12" s="62"/>
      <c r="K12" s="99"/>
      <c r="L12" s="51">
        <f t="shared" ref="L12:L32" si="3">G12*K12</f>
        <v>0</v>
      </c>
      <c r="M12" s="51">
        <f t="shared" si="0"/>
        <v>0</v>
      </c>
      <c r="N12" s="51">
        <f t="shared" si="1"/>
        <v>0</v>
      </c>
      <c r="O12" s="51">
        <f t="shared" si="2"/>
        <v>0</v>
      </c>
    </row>
    <row r="13" spans="1:15" x14ac:dyDescent="0.2">
      <c r="A13" s="175"/>
      <c r="B13" s="61"/>
      <c r="C13" s="61"/>
      <c r="D13" s="71"/>
      <c r="E13" s="61"/>
      <c r="F13" s="62"/>
      <c r="G13" s="62"/>
      <c r="H13" s="62"/>
      <c r="I13" s="62"/>
      <c r="J13" s="62"/>
      <c r="K13" s="52"/>
      <c r="L13" s="51">
        <f t="shared" si="3"/>
        <v>0</v>
      </c>
      <c r="M13" s="51">
        <f t="shared" si="0"/>
        <v>0</v>
      </c>
      <c r="N13" s="51">
        <f t="shared" si="1"/>
        <v>0</v>
      </c>
      <c r="O13" s="51">
        <f t="shared" si="2"/>
        <v>0</v>
      </c>
    </row>
    <row r="14" spans="1:15" x14ac:dyDescent="0.2">
      <c r="A14" s="175"/>
      <c r="B14" s="61"/>
      <c r="C14" s="61"/>
      <c r="D14" s="71"/>
      <c r="E14" s="61"/>
      <c r="F14" s="62"/>
      <c r="G14" s="62"/>
      <c r="H14" s="62"/>
      <c r="I14" s="62"/>
      <c r="J14" s="62"/>
      <c r="K14" s="50"/>
      <c r="L14" s="51">
        <f t="shared" si="3"/>
        <v>0</v>
      </c>
      <c r="M14" s="51">
        <f t="shared" si="0"/>
        <v>0</v>
      </c>
      <c r="N14" s="51">
        <f t="shared" si="1"/>
        <v>0</v>
      </c>
      <c r="O14" s="51">
        <f t="shared" si="2"/>
        <v>0</v>
      </c>
    </row>
    <row r="15" spans="1:15" x14ac:dyDescent="0.2">
      <c r="A15" s="175"/>
      <c r="B15" s="61"/>
      <c r="C15" s="61"/>
      <c r="D15" s="71"/>
      <c r="E15" s="61"/>
      <c r="F15" s="62"/>
      <c r="G15" s="62"/>
      <c r="H15" s="62"/>
      <c r="I15" s="62"/>
      <c r="J15" s="62"/>
      <c r="K15" s="50"/>
      <c r="L15" s="51">
        <f t="shared" si="3"/>
        <v>0</v>
      </c>
      <c r="M15" s="51">
        <f t="shared" si="0"/>
        <v>0</v>
      </c>
      <c r="N15" s="51">
        <f t="shared" si="1"/>
        <v>0</v>
      </c>
      <c r="O15" s="51">
        <f t="shared" si="2"/>
        <v>0</v>
      </c>
    </row>
    <row r="16" spans="1:15" x14ac:dyDescent="0.2">
      <c r="A16" s="175"/>
      <c r="B16" s="61"/>
      <c r="C16" s="61"/>
      <c r="D16" s="71"/>
      <c r="E16" s="61"/>
      <c r="F16" s="62"/>
      <c r="G16" s="62"/>
      <c r="H16" s="62"/>
      <c r="I16" s="62"/>
      <c r="J16" s="62"/>
      <c r="K16" s="50"/>
      <c r="L16" s="51">
        <f t="shared" si="3"/>
        <v>0</v>
      </c>
      <c r="M16" s="51">
        <f t="shared" si="0"/>
        <v>0</v>
      </c>
      <c r="N16" s="51">
        <f t="shared" si="1"/>
        <v>0</v>
      </c>
      <c r="O16" s="51">
        <f t="shared" si="2"/>
        <v>0</v>
      </c>
    </row>
    <row r="17" spans="1:15" x14ac:dyDescent="0.2">
      <c r="A17" s="175"/>
      <c r="B17" s="61"/>
      <c r="C17" s="61"/>
      <c r="D17" s="53"/>
      <c r="E17" s="54"/>
      <c r="F17" s="55"/>
      <c r="G17" s="55"/>
      <c r="H17" s="55"/>
      <c r="I17" s="55"/>
      <c r="J17" s="55"/>
      <c r="K17" s="50"/>
      <c r="L17" s="51">
        <f t="shared" si="3"/>
        <v>0</v>
      </c>
      <c r="M17" s="51">
        <f t="shared" si="0"/>
        <v>0</v>
      </c>
      <c r="N17" s="51">
        <f t="shared" si="1"/>
        <v>0</v>
      </c>
      <c r="O17" s="51">
        <f t="shared" si="2"/>
        <v>0</v>
      </c>
    </row>
    <row r="18" spans="1:15" x14ac:dyDescent="0.2">
      <c r="A18" s="175"/>
      <c r="B18" s="62"/>
      <c r="C18" s="62"/>
      <c r="D18" s="72"/>
      <c r="E18" s="62"/>
      <c r="F18" s="62"/>
      <c r="G18" s="62"/>
      <c r="H18" s="55"/>
      <c r="I18" s="55"/>
      <c r="J18" s="55"/>
      <c r="K18" s="50"/>
      <c r="L18" s="51">
        <f t="shared" si="3"/>
        <v>0</v>
      </c>
      <c r="M18" s="51">
        <f t="shared" si="0"/>
        <v>0</v>
      </c>
      <c r="N18" s="51">
        <f t="shared" si="1"/>
        <v>0</v>
      </c>
      <c r="O18" s="51">
        <f t="shared" si="2"/>
        <v>0</v>
      </c>
    </row>
    <row r="19" spans="1:15" x14ac:dyDescent="0.2">
      <c r="A19" s="175"/>
      <c r="B19" s="172"/>
      <c r="C19" s="172"/>
      <c r="D19" s="172"/>
      <c r="E19" s="172"/>
      <c r="F19" s="172"/>
      <c r="G19" s="172"/>
      <c r="H19" s="172"/>
      <c r="I19" s="172"/>
      <c r="J19" s="172"/>
      <c r="K19" s="172"/>
      <c r="L19" s="56">
        <f>SUM(L11:L18)</f>
        <v>0</v>
      </c>
      <c r="M19" s="56">
        <f>SUM(M11:M18)</f>
        <v>0</v>
      </c>
      <c r="N19" s="56">
        <f>SUM(N11:N18)</f>
        <v>0</v>
      </c>
      <c r="O19" s="56">
        <f>SUM(O11:O18)</f>
        <v>0</v>
      </c>
    </row>
    <row r="20" spans="1:15" x14ac:dyDescent="0.2">
      <c r="A20" s="174" t="s">
        <v>21</v>
      </c>
      <c r="B20" s="61" t="s">
        <v>1623</v>
      </c>
      <c r="C20" s="61" t="s">
        <v>1624</v>
      </c>
      <c r="D20" s="71" t="s">
        <v>1625</v>
      </c>
      <c r="E20" s="61" t="s">
        <v>231</v>
      </c>
      <c r="F20" s="62">
        <v>39.06</v>
      </c>
      <c r="G20" s="62">
        <v>0</v>
      </c>
      <c r="H20" s="62">
        <v>1.82</v>
      </c>
      <c r="I20" s="62">
        <v>37.24</v>
      </c>
      <c r="J20" s="62">
        <v>0</v>
      </c>
      <c r="K20" s="99">
        <v>3</v>
      </c>
      <c r="L20" s="51">
        <f t="shared" si="3"/>
        <v>0</v>
      </c>
      <c r="M20" s="51">
        <f>K20*H20</f>
        <v>5.46</v>
      </c>
      <c r="N20" s="51">
        <f>K20*I20</f>
        <v>111.72</v>
      </c>
      <c r="O20" s="51">
        <f>J20*K20</f>
        <v>0</v>
      </c>
    </row>
    <row r="21" spans="1:15" x14ac:dyDescent="0.2">
      <c r="A21" s="174"/>
      <c r="B21" s="61">
        <v>192</v>
      </c>
      <c r="C21" s="61" t="s">
        <v>245</v>
      </c>
      <c r="D21" s="71" t="s">
        <v>246</v>
      </c>
      <c r="E21" s="54" t="s">
        <v>56</v>
      </c>
      <c r="F21" s="62">
        <v>51.41</v>
      </c>
      <c r="G21" s="62">
        <v>39.503444000000002</v>
      </c>
      <c r="H21" s="62">
        <v>1.93</v>
      </c>
      <c r="I21" s="62">
        <v>0</v>
      </c>
      <c r="J21" s="62">
        <v>49.48</v>
      </c>
      <c r="K21" s="99">
        <v>2</v>
      </c>
      <c r="L21" s="51">
        <f t="shared" si="3"/>
        <v>79.006888000000004</v>
      </c>
      <c r="M21" s="51">
        <f>K21*H21</f>
        <v>3.86</v>
      </c>
      <c r="N21" s="51">
        <f>K21*I21</f>
        <v>0</v>
      </c>
      <c r="O21" s="51">
        <f>J21*K21</f>
        <v>98.96</v>
      </c>
    </row>
    <row r="22" spans="1:15" ht="25.5" x14ac:dyDescent="0.2">
      <c r="A22" s="174"/>
      <c r="B22" s="61">
        <v>190</v>
      </c>
      <c r="C22" s="61" t="s">
        <v>243</v>
      </c>
      <c r="D22" s="71" t="s">
        <v>244</v>
      </c>
      <c r="E22" s="54" t="s">
        <v>56</v>
      </c>
      <c r="F22" s="62">
        <v>57.22</v>
      </c>
      <c r="G22" s="62">
        <v>38.079909999999998</v>
      </c>
      <c r="H22" s="62">
        <v>1.82</v>
      </c>
      <c r="I22" s="62">
        <v>0</v>
      </c>
      <c r="J22" s="62">
        <v>55.4</v>
      </c>
      <c r="K22" s="99">
        <v>1</v>
      </c>
      <c r="L22" s="51">
        <f t="shared" si="3"/>
        <v>38.079909999999998</v>
      </c>
      <c r="M22" s="51">
        <f>K22*H22</f>
        <v>1.82</v>
      </c>
      <c r="N22" s="51">
        <f>K22*I22</f>
        <v>0</v>
      </c>
      <c r="O22" s="51">
        <f>J22*K22</f>
        <v>55.4</v>
      </c>
    </row>
    <row r="23" spans="1:15" ht="51" x14ac:dyDescent="0.2">
      <c r="A23" s="174"/>
      <c r="B23" s="61">
        <v>194</v>
      </c>
      <c r="C23" s="61" t="s">
        <v>249</v>
      </c>
      <c r="D23" s="71" t="s">
        <v>596</v>
      </c>
      <c r="E23" s="54" t="s">
        <v>56</v>
      </c>
      <c r="F23" s="62">
        <v>48.4</v>
      </c>
      <c r="G23" s="62">
        <v>37.190560000000005</v>
      </c>
      <c r="H23" s="62">
        <v>1.82</v>
      </c>
      <c r="I23" s="62">
        <v>0</v>
      </c>
      <c r="J23" s="62">
        <v>46.58</v>
      </c>
      <c r="K23" s="99">
        <v>0.5</v>
      </c>
      <c r="L23" s="51">
        <f t="shared" si="3"/>
        <v>18.595280000000002</v>
      </c>
      <c r="M23" s="51">
        <f>K23*H23</f>
        <v>0.91</v>
      </c>
      <c r="N23" s="51">
        <f>K23*I23</f>
        <v>0</v>
      </c>
      <c r="O23" s="51">
        <f>J23*K23</f>
        <v>23.29</v>
      </c>
    </row>
    <row r="24" spans="1:15" ht="25.5" x14ac:dyDescent="0.2">
      <c r="A24" s="174"/>
      <c r="B24" s="61">
        <v>195</v>
      </c>
      <c r="C24" s="61" t="s">
        <v>250</v>
      </c>
      <c r="D24" s="71" t="s">
        <v>597</v>
      </c>
      <c r="E24" s="54" t="s">
        <v>56</v>
      </c>
      <c r="F24" s="62">
        <v>37.619999999999997</v>
      </c>
      <c r="G24" s="62">
        <v>34.546445999999996</v>
      </c>
      <c r="H24" s="62">
        <v>1.82</v>
      </c>
      <c r="I24" s="62">
        <v>0</v>
      </c>
      <c r="J24" s="62">
        <v>35.799999999999997</v>
      </c>
      <c r="K24" s="99">
        <v>0.5</v>
      </c>
      <c r="L24" s="51">
        <f t="shared" si="3"/>
        <v>17.273222999999998</v>
      </c>
      <c r="M24" s="51">
        <f>K24*H24</f>
        <v>0.91</v>
      </c>
      <c r="N24" s="51">
        <f>K24*I24</f>
        <v>0</v>
      </c>
      <c r="O24" s="51">
        <f>J24*K24</f>
        <v>17.899999999999999</v>
      </c>
    </row>
    <row r="25" spans="1:15" x14ac:dyDescent="0.2">
      <c r="A25" s="174"/>
      <c r="B25" s="172" t="s">
        <v>27</v>
      </c>
      <c r="C25" s="172"/>
      <c r="D25" s="172"/>
      <c r="E25" s="172"/>
      <c r="F25" s="172"/>
      <c r="G25" s="172"/>
      <c r="H25" s="172"/>
      <c r="I25" s="172"/>
      <c r="J25" s="172"/>
      <c r="K25" s="172"/>
      <c r="L25" s="56">
        <f>SUM(L20:L24)</f>
        <v>152.95530099999999</v>
      </c>
      <c r="M25" s="56">
        <f>SUM(M20:M24)</f>
        <v>12.96</v>
      </c>
      <c r="N25" s="56">
        <f t="shared" ref="N25" si="4">SUM(N20:N24)</f>
        <v>111.72</v>
      </c>
      <c r="O25" s="56">
        <f>SUM(O20:O24)</f>
        <v>195.54999999999998</v>
      </c>
    </row>
    <row r="26" spans="1:15" ht="51" x14ac:dyDescent="0.2">
      <c r="A26" s="174" t="s">
        <v>22</v>
      </c>
      <c r="B26" s="61">
        <v>213</v>
      </c>
      <c r="C26" s="61" t="s">
        <v>569</v>
      </c>
      <c r="D26" s="71" t="s">
        <v>570</v>
      </c>
      <c r="E26" s="61" t="s">
        <v>258</v>
      </c>
      <c r="F26" s="62">
        <v>149.27000000000001</v>
      </c>
      <c r="G26" s="62">
        <v>0</v>
      </c>
      <c r="H26" s="62">
        <v>0</v>
      </c>
      <c r="I26" s="62">
        <v>0</v>
      </c>
      <c r="J26" s="62">
        <v>149.27000000000001</v>
      </c>
      <c r="K26" s="99">
        <v>1.28</v>
      </c>
      <c r="L26" s="51">
        <f t="shared" si="3"/>
        <v>0</v>
      </c>
      <c r="M26" s="51">
        <f>K26*H26</f>
        <v>0</v>
      </c>
      <c r="N26" s="51">
        <f>K26*I26</f>
        <v>0</v>
      </c>
      <c r="O26" s="51">
        <f>J26*K26</f>
        <v>191.06560000000002</v>
      </c>
    </row>
    <row r="27" spans="1:15" x14ac:dyDescent="0.2">
      <c r="A27" s="174"/>
      <c r="B27" s="61"/>
      <c r="C27" s="61"/>
      <c r="D27" s="71"/>
      <c r="E27" s="54"/>
      <c r="F27" s="62"/>
      <c r="G27" s="62"/>
      <c r="H27" s="62"/>
      <c r="I27" s="62"/>
      <c r="J27" s="62"/>
      <c r="K27" s="99"/>
      <c r="L27" s="51">
        <f t="shared" si="3"/>
        <v>0</v>
      </c>
      <c r="M27" s="51">
        <f>K27*H27</f>
        <v>0</v>
      </c>
      <c r="N27" s="51">
        <f>K27*I27</f>
        <v>0</v>
      </c>
      <c r="O27" s="51">
        <f>J27*K27</f>
        <v>0</v>
      </c>
    </row>
    <row r="28" spans="1:15" x14ac:dyDescent="0.2">
      <c r="A28" s="174"/>
      <c r="B28" s="61"/>
      <c r="C28" s="61"/>
      <c r="D28" s="71"/>
      <c r="E28" s="54"/>
      <c r="F28" s="62"/>
      <c r="G28" s="62"/>
      <c r="H28" s="62"/>
      <c r="I28" s="62"/>
      <c r="J28" s="62"/>
      <c r="K28" s="99"/>
      <c r="L28" s="51">
        <f t="shared" si="3"/>
        <v>0</v>
      </c>
      <c r="M28" s="51">
        <f>K28*H28</f>
        <v>0</v>
      </c>
      <c r="N28" s="51">
        <f>K28*I28</f>
        <v>0</v>
      </c>
      <c r="O28" s="51">
        <f>J28*K28</f>
        <v>0</v>
      </c>
    </row>
    <row r="29" spans="1:15" x14ac:dyDescent="0.2">
      <c r="A29" s="174"/>
      <c r="B29" s="61"/>
      <c r="C29" s="61"/>
      <c r="D29" s="71"/>
      <c r="E29" s="54"/>
      <c r="F29" s="62"/>
      <c r="G29" s="62"/>
      <c r="H29" s="62"/>
      <c r="I29" s="62"/>
      <c r="J29" s="62"/>
      <c r="K29" s="99"/>
      <c r="L29" s="51">
        <f t="shared" si="3"/>
        <v>0</v>
      </c>
      <c r="M29" s="51">
        <f>K29*H29</f>
        <v>0</v>
      </c>
      <c r="N29" s="51">
        <f>K29*I29</f>
        <v>0</v>
      </c>
      <c r="O29" s="51">
        <f>J29*K29</f>
        <v>0</v>
      </c>
    </row>
    <row r="30" spans="1:15" x14ac:dyDescent="0.2">
      <c r="A30" s="174"/>
      <c r="B30" s="61"/>
      <c r="C30" s="61"/>
      <c r="D30" s="71"/>
      <c r="E30" s="54"/>
      <c r="F30" s="62"/>
      <c r="G30" s="62"/>
      <c r="H30" s="62"/>
      <c r="I30" s="62"/>
      <c r="J30" s="62"/>
      <c r="K30" s="99"/>
      <c r="L30" s="51">
        <f t="shared" si="3"/>
        <v>0</v>
      </c>
      <c r="M30" s="51">
        <f>K30*H30</f>
        <v>0</v>
      </c>
      <c r="N30" s="51">
        <f>K30*I30</f>
        <v>0</v>
      </c>
      <c r="O30" s="51">
        <f>J30*K30</f>
        <v>0</v>
      </c>
    </row>
    <row r="31" spans="1:15" x14ac:dyDescent="0.2">
      <c r="A31" s="174"/>
      <c r="B31" s="172" t="s">
        <v>27</v>
      </c>
      <c r="C31" s="172"/>
      <c r="D31" s="172"/>
      <c r="E31" s="172"/>
      <c r="F31" s="172"/>
      <c r="G31" s="172"/>
      <c r="H31" s="172"/>
      <c r="I31" s="172"/>
      <c r="J31" s="172"/>
      <c r="K31" s="172"/>
      <c r="L31" s="56">
        <f>SUM(L26:L30)</f>
        <v>0</v>
      </c>
      <c r="M31" s="56">
        <f>SUM(M26:M30)</f>
        <v>0</v>
      </c>
      <c r="N31" s="56">
        <f t="shared" ref="N31" si="5">SUM(N26:N30)</f>
        <v>0</v>
      </c>
      <c r="O31" s="56">
        <f>SUM(O26:O30)</f>
        <v>191.06560000000002</v>
      </c>
    </row>
    <row r="32" spans="1:15" ht="25.5" x14ac:dyDescent="0.2">
      <c r="A32" s="100" t="s">
        <v>1567</v>
      </c>
      <c r="B32" s="61"/>
      <c r="C32" s="61"/>
      <c r="D32" s="61"/>
      <c r="E32" s="61"/>
      <c r="F32" s="61"/>
      <c r="G32" s="96">
        <f>(L19+L25+L31)*F32</f>
        <v>0</v>
      </c>
      <c r="H32" s="96">
        <v>0</v>
      </c>
      <c r="I32" s="96">
        <f>(N19+N25+N31)*F32</f>
        <v>0</v>
      </c>
      <c r="J32" s="96">
        <f>G32</f>
        <v>0</v>
      </c>
      <c r="K32" s="97">
        <v>0</v>
      </c>
      <c r="L32" s="4">
        <f t="shared" si="3"/>
        <v>0</v>
      </c>
      <c r="M32" s="4">
        <f>K32*H32</f>
        <v>0</v>
      </c>
      <c r="N32" s="4">
        <f>K32*I32</f>
        <v>0</v>
      </c>
      <c r="O32" s="4">
        <f>J32*K32</f>
        <v>0</v>
      </c>
    </row>
    <row r="33" spans="1:15" x14ac:dyDescent="0.2">
      <c r="A33" s="172" t="s">
        <v>29</v>
      </c>
      <c r="B33" s="172"/>
      <c r="C33" s="172"/>
      <c r="D33" s="172"/>
      <c r="E33" s="172"/>
      <c r="F33" s="172"/>
      <c r="G33" s="172"/>
      <c r="H33" s="172"/>
      <c r="I33" s="172"/>
      <c r="J33" s="172"/>
      <c r="K33" s="172"/>
      <c r="L33" s="56">
        <f>ROUND(L19+L25+L31+L32,2)</f>
        <v>152.96</v>
      </c>
      <c r="M33" s="56">
        <f t="shared" ref="M33:O33" si="6">ROUND(M19+M25+M31+M32,2)</f>
        <v>12.96</v>
      </c>
      <c r="N33" s="56">
        <f t="shared" si="6"/>
        <v>111.72</v>
      </c>
      <c r="O33" s="56">
        <f t="shared" si="6"/>
        <v>386.62</v>
      </c>
    </row>
    <row r="34" spans="1:15" x14ac:dyDescent="0.2">
      <c r="A34" s="172" t="s">
        <v>28</v>
      </c>
      <c r="B34" s="172"/>
      <c r="C34" s="172"/>
      <c r="D34" s="172"/>
      <c r="E34" s="172"/>
      <c r="F34" s="172"/>
      <c r="G34" s="172"/>
      <c r="H34" s="172"/>
      <c r="I34" s="172"/>
      <c r="J34" s="172"/>
      <c r="K34" s="172"/>
      <c r="L34" s="172"/>
      <c r="M34" s="172"/>
      <c r="N34" s="172"/>
      <c r="O34" s="57">
        <f>Ribasso</f>
        <v>0.10150000000000001</v>
      </c>
    </row>
    <row r="35" spans="1:15" x14ac:dyDescent="0.2">
      <c r="A35" s="172" t="s">
        <v>31</v>
      </c>
      <c r="B35" s="172"/>
      <c r="C35" s="172"/>
      <c r="D35" s="172"/>
      <c r="E35" s="172"/>
      <c r="F35" s="172"/>
      <c r="G35" s="172"/>
      <c r="H35" s="172"/>
      <c r="I35" s="172"/>
      <c r="J35" s="172"/>
      <c r="K35" s="172"/>
      <c r="L35" s="172"/>
      <c r="M35" s="172"/>
      <c r="N35" s="172"/>
      <c r="O35" s="56">
        <f>ROUND(O34*O33,2)</f>
        <v>39.24</v>
      </c>
    </row>
    <row r="36" spans="1:15" ht="19.5" x14ac:dyDescent="0.2">
      <c r="A36" s="170" t="s">
        <v>30</v>
      </c>
      <c r="B36" s="170"/>
      <c r="C36" s="170"/>
      <c r="D36" s="170"/>
      <c r="E36" s="170"/>
      <c r="F36" s="170"/>
      <c r="G36" s="170"/>
      <c r="H36" s="170"/>
      <c r="I36" s="170"/>
      <c r="J36" s="170"/>
      <c r="K36" s="170"/>
      <c r="L36" s="58">
        <f>L33-(O34*L33)</f>
        <v>137.43456</v>
      </c>
      <c r="M36" s="58">
        <f>M33</f>
        <v>12.96</v>
      </c>
      <c r="N36" s="58">
        <f>N33</f>
        <v>111.72</v>
      </c>
      <c r="O36" s="58">
        <f>O33-O35</f>
        <v>347.38</v>
      </c>
    </row>
    <row r="37" spans="1:15" ht="19.5" x14ac:dyDescent="0.2">
      <c r="A37" s="170" t="s">
        <v>7</v>
      </c>
      <c r="B37" s="170"/>
      <c r="C37" s="170"/>
      <c r="D37" s="170"/>
      <c r="E37" s="170"/>
      <c r="F37" s="170"/>
      <c r="G37" s="170"/>
      <c r="H37" s="170"/>
      <c r="I37" s="170"/>
      <c r="J37" s="170"/>
      <c r="K37" s="170"/>
      <c r="L37" s="170"/>
      <c r="M37" s="170"/>
      <c r="N37" s="170"/>
      <c r="O37" s="98">
        <f>M36+N36+O36</f>
        <v>472.06</v>
      </c>
    </row>
    <row r="38" spans="1:15" x14ac:dyDescent="0.2">
      <c r="A38" s="59"/>
      <c r="B38" s="59"/>
      <c r="C38" s="59"/>
      <c r="D38" s="5" t="s">
        <v>4</v>
      </c>
    </row>
    <row r="39" spans="1:15" x14ac:dyDescent="0.2">
      <c r="A39" s="63"/>
      <c r="B39" s="63"/>
      <c r="C39" s="63"/>
      <c r="D39" s="5" t="s">
        <v>37</v>
      </c>
    </row>
  </sheetData>
  <mergeCells count="22">
    <mergeCell ref="A35:N35"/>
    <mergeCell ref="A36:K36"/>
    <mergeCell ref="A37:N37"/>
    <mergeCell ref="A11:A19"/>
    <mergeCell ref="B19:K19"/>
    <mergeCell ref="A20:A25"/>
    <mergeCell ref="B25:K25"/>
    <mergeCell ref="A26:A31"/>
    <mergeCell ref="B31:K31"/>
    <mergeCell ref="A33:K33"/>
    <mergeCell ref="A34:N34"/>
    <mergeCell ref="B1:O1"/>
    <mergeCell ref="A2:O2"/>
    <mergeCell ref="C7:K7"/>
    <mergeCell ref="L3:O9"/>
    <mergeCell ref="B9:K9"/>
    <mergeCell ref="B6:K6"/>
    <mergeCell ref="D8:K8"/>
    <mergeCell ref="C3:I3"/>
    <mergeCell ref="J3:K3"/>
    <mergeCell ref="C4:I5"/>
    <mergeCell ref="J4:J5"/>
  </mergeCells>
  <pageMargins left="0.7" right="0.7" top="0.75" bottom="0.75" header="0.3" footer="0.3"/>
  <pageSetup paperSize="9" scale="43" fitToHeight="0" orientation="landscape" r:id="rId1"/>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pageSetUpPr fitToPage="1"/>
  </sheetPr>
  <dimension ref="A1:O36"/>
  <sheetViews>
    <sheetView zoomScaleNormal="100" workbookViewId="0">
      <selection activeCell="C8" sqref="C8"/>
    </sheetView>
  </sheetViews>
  <sheetFormatPr defaultColWidth="26.7109375" defaultRowHeight="12.75" x14ac:dyDescent="0.2"/>
  <cols>
    <col min="1" max="1" width="27.42578125" style="5" bestFit="1" customWidth="1"/>
    <col min="2" max="2" width="46.140625" style="5" bestFit="1"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4" width="16" style="5" bestFit="1" customWidth="1"/>
    <col min="15" max="15" width="19.5703125" style="5" customWidth="1"/>
    <col min="16" max="16384" width="26.7109375" style="5"/>
  </cols>
  <sheetData>
    <row r="1" spans="1:15" ht="100.5" customHeight="1" x14ac:dyDescent="0.2">
      <c r="A1" s="60"/>
      <c r="B1" s="152" t="s">
        <v>1560</v>
      </c>
      <c r="C1" s="153"/>
      <c r="D1" s="153"/>
      <c r="E1" s="153"/>
      <c r="F1" s="153"/>
      <c r="G1" s="153"/>
      <c r="H1" s="153"/>
      <c r="I1" s="153"/>
      <c r="J1" s="153"/>
      <c r="K1" s="153"/>
      <c r="L1" s="153"/>
      <c r="M1" s="153"/>
      <c r="N1" s="153"/>
      <c r="O1" s="154"/>
    </row>
    <row r="2" spans="1:15" ht="19.5" x14ac:dyDescent="0.25">
      <c r="A2" s="149" t="s">
        <v>1559</v>
      </c>
      <c r="B2" s="150"/>
      <c r="C2" s="150"/>
      <c r="D2" s="150"/>
      <c r="E2" s="150"/>
      <c r="F2" s="150"/>
      <c r="G2" s="150"/>
      <c r="H2" s="150"/>
      <c r="I2" s="150"/>
      <c r="J2" s="150"/>
      <c r="K2" s="150"/>
      <c r="L2" s="150"/>
      <c r="M2" s="150"/>
      <c r="N2" s="150"/>
      <c r="O2" s="151"/>
    </row>
    <row r="3" spans="1:15" x14ac:dyDescent="0.2">
      <c r="A3" s="30" t="s">
        <v>0</v>
      </c>
      <c r="B3" s="82" t="str">
        <f>INTESTAZIONE!B2</f>
        <v>Tecnocostruzioni s.r.l.</v>
      </c>
      <c r="C3" s="164" t="s">
        <v>1558</v>
      </c>
      <c r="D3" s="165"/>
      <c r="E3" s="165"/>
      <c r="F3" s="165"/>
      <c r="G3" s="165"/>
      <c r="H3" s="165"/>
      <c r="I3" s="166"/>
      <c r="J3" s="203" t="s">
        <v>1616</v>
      </c>
      <c r="K3" s="204"/>
      <c r="L3" s="155"/>
      <c r="M3" s="155"/>
      <c r="N3" s="156"/>
      <c r="O3" s="157"/>
    </row>
    <row r="4" spans="1:15" ht="30" customHeight="1" x14ac:dyDescent="0.2">
      <c r="A4" s="30" t="s">
        <v>1</v>
      </c>
      <c r="B4" s="44" t="s">
        <v>1650</v>
      </c>
      <c r="C4" s="179" t="s">
        <v>1670</v>
      </c>
      <c r="D4" s="180"/>
      <c r="E4" s="180"/>
      <c r="F4" s="180"/>
      <c r="G4" s="180"/>
      <c r="H4" s="180"/>
      <c r="I4" s="181"/>
      <c r="J4" s="205" t="s">
        <v>1614</v>
      </c>
      <c r="K4" s="45" t="s">
        <v>1617</v>
      </c>
      <c r="L4" s="158"/>
      <c r="M4" s="158"/>
      <c r="N4" s="159"/>
      <c r="O4" s="160"/>
    </row>
    <row r="5" spans="1:15" x14ac:dyDescent="0.2">
      <c r="A5" s="30" t="s">
        <v>2</v>
      </c>
      <c r="B5" s="46" t="s">
        <v>1600</v>
      </c>
      <c r="C5" s="167"/>
      <c r="D5" s="168"/>
      <c r="E5" s="168"/>
      <c r="F5" s="168"/>
      <c r="G5" s="168"/>
      <c r="H5" s="168"/>
      <c r="I5" s="169"/>
      <c r="J5" s="206"/>
      <c r="K5" s="47">
        <v>5</v>
      </c>
      <c r="L5" s="158"/>
      <c r="M5" s="158"/>
      <c r="N5" s="159"/>
      <c r="O5" s="160"/>
    </row>
    <row r="6" spans="1:15" x14ac:dyDescent="0.2">
      <c r="A6" s="83" t="s">
        <v>19</v>
      </c>
      <c r="B6" s="202" t="s">
        <v>1643</v>
      </c>
      <c r="C6" s="202"/>
      <c r="D6" s="202"/>
      <c r="E6" s="202"/>
      <c r="F6" s="202"/>
      <c r="G6" s="202"/>
      <c r="H6" s="202"/>
      <c r="I6" s="202"/>
      <c r="J6" s="202"/>
      <c r="K6" s="202"/>
      <c r="L6" s="158"/>
      <c r="M6" s="158"/>
      <c r="N6" s="159"/>
      <c r="O6" s="160"/>
    </row>
    <row r="7" spans="1:15" x14ac:dyDescent="0.2">
      <c r="A7" s="83" t="s">
        <v>39</v>
      </c>
      <c r="B7" s="30" t="s">
        <v>1564</v>
      </c>
      <c r="C7" s="171" t="s">
        <v>40</v>
      </c>
      <c r="D7" s="171"/>
      <c r="E7" s="171"/>
      <c r="F7" s="171"/>
      <c r="G7" s="171"/>
      <c r="H7" s="171"/>
      <c r="I7" s="171"/>
      <c r="J7" s="171"/>
      <c r="K7" s="171"/>
      <c r="L7" s="158"/>
      <c r="M7" s="158"/>
      <c r="N7" s="159"/>
      <c r="O7" s="160"/>
    </row>
    <row r="8" spans="1:15" x14ac:dyDescent="0.2">
      <c r="A8" s="84" t="s">
        <v>1557</v>
      </c>
      <c r="B8" s="30" t="s">
        <v>1727</v>
      </c>
      <c r="C8" s="30" t="s">
        <v>1725</v>
      </c>
      <c r="D8" s="171" t="s">
        <v>41</v>
      </c>
      <c r="E8" s="171"/>
      <c r="F8" s="171"/>
      <c r="G8" s="171"/>
      <c r="H8" s="171"/>
      <c r="I8" s="171"/>
      <c r="J8" s="171"/>
      <c r="K8" s="171"/>
      <c r="L8" s="158"/>
      <c r="M8" s="158"/>
      <c r="N8" s="159"/>
      <c r="O8" s="160"/>
    </row>
    <row r="9" spans="1:15" ht="84" customHeight="1" x14ac:dyDescent="0.2">
      <c r="A9" s="84" t="s">
        <v>3</v>
      </c>
      <c r="B9" s="173" t="s">
        <v>1651</v>
      </c>
      <c r="C9" s="173"/>
      <c r="D9" s="173"/>
      <c r="E9" s="173"/>
      <c r="F9" s="173"/>
      <c r="G9" s="173"/>
      <c r="H9" s="173"/>
      <c r="I9" s="173"/>
      <c r="J9" s="173"/>
      <c r="K9" s="173"/>
      <c r="L9" s="161"/>
      <c r="M9" s="161"/>
      <c r="N9" s="162"/>
      <c r="O9" s="163"/>
    </row>
    <row r="10" spans="1:15" ht="63.75" x14ac:dyDescent="0.2">
      <c r="A10" s="48" t="s">
        <v>38</v>
      </c>
      <c r="B10" s="49" t="s">
        <v>9</v>
      </c>
      <c r="C10" s="49" t="s">
        <v>1568</v>
      </c>
      <c r="D10" s="49" t="s">
        <v>3</v>
      </c>
      <c r="E10" s="49" t="s">
        <v>13</v>
      </c>
      <c r="F10" s="49" t="s">
        <v>14</v>
      </c>
      <c r="G10" s="49" t="s">
        <v>16</v>
      </c>
      <c r="H10" s="49" t="s">
        <v>17</v>
      </c>
      <c r="I10" s="49" t="s">
        <v>18</v>
      </c>
      <c r="J10" s="49" t="s">
        <v>15</v>
      </c>
      <c r="K10" s="49" t="s">
        <v>23</v>
      </c>
      <c r="L10" s="49" t="s">
        <v>1556</v>
      </c>
      <c r="M10" s="49" t="s">
        <v>26</v>
      </c>
      <c r="N10" s="49" t="s">
        <v>25</v>
      </c>
      <c r="O10" s="49" t="s">
        <v>24</v>
      </c>
    </row>
    <row r="11" spans="1:15" ht="51" x14ac:dyDescent="0.2">
      <c r="A11" s="175" t="s">
        <v>20</v>
      </c>
      <c r="B11" s="61">
        <v>125</v>
      </c>
      <c r="C11" s="61" t="s">
        <v>530</v>
      </c>
      <c r="D11" s="71" t="s">
        <v>184</v>
      </c>
      <c r="E11" s="61" t="s">
        <v>58</v>
      </c>
      <c r="F11" s="62">
        <v>681.53987499999994</v>
      </c>
      <c r="G11" s="62">
        <v>202.3919046</v>
      </c>
      <c r="H11" s="62">
        <v>10.512</v>
      </c>
      <c r="I11" s="62">
        <v>0</v>
      </c>
      <c r="J11" s="62">
        <v>671.02787499999999</v>
      </c>
      <c r="K11" s="99">
        <v>1</v>
      </c>
      <c r="L11" s="51">
        <f>G11*K11</f>
        <v>202.3919046</v>
      </c>
      <c r="M11" s="51">
        <f t="shared" ref="M11:M16" si="0">K11*H11</f>
        <v>10.512</v>
      </c>
      <c r="N11" s="51">
        <f t="shared" ref="N11:N16" si="1">K11*I11</f>
        <v>0</v>
      </c>
      <c r="O11" s="51">
        <f t="shared" ref="O11:O16" si="2">J11*K11</f>
        <v>671.02787499999999</v>
      </c>
    </row>
    <row r="12" spans="1:15" ht="51" x14ac:dyDescent="0.2">
      <c r="A12" s="175"/>
      <c r="B12" s="61">
        <v>127</v>
      </c>
      <c r="C12" s="61" t="s">
        <v>532</v>
      </c>
      <c r="D12" s="71" t="s">
        <v>188</v>
      </c>
      <c r="E12" s="61" t="s">
        <v>187</v>
      </c>
      <c r="F12" s="62">
        <v>133.60107500000001</v>
      </c>
      <c r="G12" s="62">
        <v>39.494418119999999</v>
      </c>
      <c r="H12" s="62">
        <v>2.0842000000000005</v>
      </c>
      <c r="I12" s="62">
        <v>0</v>
      </c>
      <c r="J12" s="62">
        <v>131.516875</v>
      </c>
      <c r="K12" s="99">
        <v>2.8</v>
      </c>
      <c r="L12" s="51">
        <f t="shared" ref="L12:L29" si="3">G12*K12</f>
        <v>110.584370736</v>
      </c>
      <c r="M12" s="51">
        <f t="shared" si="0"/>
        <v>5.8357600000000014</v>
      </c>
      <c r="N12" s="51">
        <f t="shared" si="1"/>
        <v>0</v>
      </c>
      <c r="O12" s="51">
        <f t="shared" si="2"/>
        <v>368.24724999999995</v>
      </c>
    </row>
    <row r="13" spans="1:15" ht="76.5" x14ac:dyDescent="0.2">
      <c r="A13" s="175"/>
      <c r="B13" s="61">
        <v>45</v>
      </c>
      <c r="C13" s="61" t="s">
        <v>441</v>
      </c>
      <c r="D13" s="71" t="s">
        <v>442</v>
      </c>
      <c r="E13" s="61" t="s">
        <v>120</v>
      </c>
      <c r="F13" s="62">
        <v>184.89000000000001</v>
      </c>
      <c r="G13" s="62">
        <v>177.24</v>
      </c>
      <c r="H13" s="62">
        <v>10.92</v>
      </c>
      <c r="I13" s="62">
        <v>0</v>
      </c>
      <c r="J13" s="62">
        <v>173.97000000000003</v>
      </c>
      <c r="K13" s="52">
        <v>1</v>
      </c>
      <c r="L13" s="51">
        <f t="shared" si="3"/>
        <v>177.24</v>
      </c>
      <c r="M13" s="51">
        <f t="shared" si="0"/>
        <v>10.92</v>
      </c>
      <c r="N13" s="51">
        <f t="shared" si="1"/>
        <v>0</v>
      </c>
      <c r="O13" s="51">
        <f t="shared" si="2"/>
        <v>173.97000000000003</v>
      </c>
    </row>
    <row r="14" spans="1:15" ht="63.75" x14ac:dyDescent="0.2">
      <c r="A14" s="175"/>
      <c r="B14" s="61">
        <v>144</v>
      </c>
      <c r="C14" s="61" t="s">
        <v>551</v>
      </c>
      <c r="D14" s="71" t="s">
        <v>202</v>
      </c>
      <c r="E14" s="61" t="s">
        <v>58</v>
      </c>
      <c r="F14" s="62">
        <v>31.117000000000001</v>
      </c>
      <c r="G14" s="62">
        <v>0</v>
      </c>
      <c r="H14" s="62">
        <v>31.117000000000001</v>
      </c>
      <c r="I14" s="62">
        <v>0</v>
      </c>
      <c r="J14" s="62">
        <v>0</v>
      </c>
      <c r="K14" s="50">
        <v>1</v>
      </c>
      <c r="L14" s="51">
        <f t="shared" si="3"/>
        <v>0</v>
      </c>
      <c r="M14" s="51">
        <f t="shared" si="0"/>
        <v>31.117000000000001</v>
      </c>
      <c r="N14" s="51">
        <f t="shared" si="1"/>
        <v>0</v>
      </c>
      <c r="O14" s="51">
        <f t="shared" si="2"/>
        <v>0</v>
      </c>
    </row>
    <row r="15" spans="1:15" x14ac:dyDescent="0.2">
      <c r="A15" s="175"/>
      <c r="B15" s="61"/>
      <c r="C15" s="61"/>
      <c r="D15" s="53"/>
      <c r="E15" s="54"/>
      <c r="F15" s="55"/>
      <c r="G15" s="55"/>
      <c r="H15" s="55"/>
      <c r="I15" s="55"/>
      <c r="J15" s="55"/>
      <c r="K15" s="50"/>
      <c r="L15" s="51">
        <f t="shared" si="3"/>
        <v>0</v>
      </c>
      <c r="M15" s="51">
        <f t="shared" si="0"/>
        <v>0</v>
      </c>
      <c r="N15" s="51">
        <f t="shared" si="1"/>
        <v>0</v>
      </c>
      <c r="O15" s="51">
        <f t="shared" si="2"/>
        <v>0</v>
      </c>
    </row>
    <row r="16" spans="1:15" x14ac:dyDescent="0.2">
      <c r="A16" s="175"/>
      <c r="B16" s="62"/>
      <c r="C16" s="62"/>
      <c r="D16" s="72"/>
      <c r="E16" s="62"/>
      <c r="F16" s="62"/>
      <c r="G16" s="62"/>
      <c r="H16" s="55"/>
      <c r="I16" s="55"/>
      <c r="J16" s="55"/>
      <c r="K16" s="50"/>
      <c r="L16" s="51">
        <f t="shared" si="3"/>
        <v>0</v>
      </c>
      <c r="M16" s="51">
        <f t="shared" si="0"/>
        <v>0</v>
      </c>
      <c r="N16" s="51">
        <f t="shared" si="1"/>
        <v>0</v>
      </c>
      <c r="O16" s="51">
        <f t="shared" si="2"/>
        <v>0</v>
      </c>
    </row>
    <row r="17" spans="1:15" x14ac:dyDescent="0.2">
      <c r="A17" s="175"/>
      <c r="B17" s="172" t="s">
        <v>27</v>
      </c>
      <c r="C17" s="172"/>
      <c r="D17" s="172"/>
      <c r="E17" s="172"/>
      <c r="F17" s="172"/>
      <c r="G17" s="172"/>
      <c r="H17" s="172"/>
      <c r="I17" s="172"/>
      <c r="J17" s="172"/>
      <c r="K17" s="172"/>
      <c r="L17" s="56">
        <f>SUM(L11:L16)</f>
        <v>490.21627533600002</v>
      </c>
      <c r="M17" s="56">
        <f>SUM(M11:M16)</f>
        <v>58.38476</v>
      </c>
      <c r="N17" s="56">
        <f>SUM(N11:N16)</f>
        <v>0</v>
      </c>
      <c r="O17" s="56">
        <f>SUM(O11:O16)</f>
        <v>1213.2451249999999</v>
      </c>
    </row>
    <row r="18" spans="1:15" x14ac:dyDescent="0.2">
      <c r="A18" s="174" t="s">
        <v>21</v>
      </c>
      <c r="B18" s="61" t="s">
        <v>1623</v>
      </c>
      <c r="C18" s="61" t="s">
        <v>1624</v>
      </c>
      <c r="D18" s="71" t="s">
        <v>1625</v>
      </c>
      <c r="E18" s="61" t="s">
        <v>231</v>
      </c>
      <c r="F18" s="62">
        <v>39.06</v>
      </c>
      <c r="G18" s="62">
        <v>0</v>
      </c>
      <c r="H18" s="62">
        <v>1.82</v>
      </c>
      <c r="I18" s="62">
        <v>37.24</v>
      </c>
      <c r="J18" s="62">
        <v>0</v>
      </c>
      <c r="K18" s="99">
        <v>3</v>
      </c>
      <c r="L18" s="51">
        <f t="shared" si="3"/>
        <v>0</v>
      </c>
      <c r="M18" s="51">
        <f>K18*H18</f>
        <v>5.46</v>
      </c>
      <c r="N18" s="51">
        <f>K18*I18</f>
        <v>111.72</v>
      </c>
      <c r="O18" s="51">
        <f>J18*K18</f>
        <v>0</v>
      </c>
    </row>
    <row r="19" spans="1:15" x14ac:dyDescent="0.2">
      <c r="A19" s="174"/>
      <c r="B19" s="61"/>
      <c r="C19" s="61"/>
      <c r="D19" s="71"/>
      <c r="E19" s="54"/>
      <c r="F19" s="62"/>
      <c r="G19" s="62"/>
      <c r="H19" s="62"/>
      <c r="I19" s="62"/>
      <c r="J19" s="62"/>
      <c r="K19" s="99"/>
      <c r="L19" s="51">
        <f t="shared" si="3"/>
        <v>0</v>
      </c>
      <c r="M19" s="51">
        <f>K19*H19</f>
        <v>0</v>
      </c>
      <c r="N19" s="51">
        <f>K19*I19</f>
        <v>0</v>
      </c>
      <c r="O19" s="51">
        <f>J19*K19</f>
        <v>0</v>
      </c>
    </row>
    <row r="20" spans="1:15" x14ac:dyDescent="0.2">
      <c r="A20" s="174"/>
      <c r="B20" s="61"/>
      <c r="C20" s="61"/>
      <c r="D20" s="71"/>
      <c r="E20" s="54"/>
      <c r="F20" s="62"/>
      <c r="G20" s="62"/>
      <c r="H20" s="62"/>
      <c r="I20" s="62"/>
      <c r="J20" s="62"/>
      <c r="K20" s="99"/>
      <c r="L20" s="51">
        <f t="shared" si="3"/>
        <v>0</v>
      </c>
      <c r="M20" s="51">
        <f>K20*H20</f>
        <v>0</v>
      </c>
      <c r="N20" s="51">
        <f>K20*I20</f>
        <v>0</v>
      </c>
      <c r="O20" s="51">
        <f>J20*K20</f>
        <v>0</v>
      </c>
    </row>
    <row r="21" spans="1:15" x14ac:dyDescent="0.2">
      <c r="A21" s="174"/>
      <c r="B21" s="61"/>
      <c r="C21" s="61"/>
      <c r="D21" s="71"/>
      <c r="E21" s="54"/>
      <c r="F21" s="62"/>
      <c r="G21" s="62"/>
      <c r="H21" s="62"/>
      <c r="I21" s="62"/>
      <c r="J21" s="62"/>
      <c r="K21" s="99"/>
      <c r="L21" s="51">
        <f t="shared" si="3"/>
        <v>0</v>
      </c>
      <c r="M21" s="51">
        <f>K21*H21</f>
        <v>0</v>
      </c>
      <c r="N21" s="51">
        <f>K21*I21</f>
        <v>0</v>
      </c>
      <c r="O21" s="51">
        <f>J21*K21</f>
        <v>0</v>
      </c>
    </row>
    <row r="22" spans="1:15" x14ac:dyDescent="0.2">
      <c r="A22" s="174"/>
      <c r="B22" s="172" t="s">
        <v>27</v>
      </c>
      <c r="C22" s="172"/>
      <c r="D22" s="172"/>
      <c r="E22" s="172"/>
      <c r="F22" s="172"/>
      <c r="G22" s="172"/>
      <c r="H22" s="172"/>
      <c r="I22" s="172"/>
      <c r="J22" s="172"/>
      <c r="K22" s="172"/>
      <c r="L22" s="56">
        <f>SUM(L18:L21)</f>
        <v>0</v>
      </c>
      <c r="M22" s="56">
        <f>SUM(M18:M21)</f>
        <v>5.46</v>
      </c>
      <c r="N22" s="56">
        <f t="shared" ref="N22" si="4">SUM(N18:N21)</f>
        <v>111.72</v>
      </c>
      <c r="O22" s="56">
        <f>SUM(O18:O21)</f>
        <v>0</v>
      </c>
    </row>
    <row r="23" spans="1:15" ht="38.25" x14ac:dyDescent="0.2">
      <c r="A23" s="174" t="s">
        <v>22</v>
      </c>
      <c r="B23" s="61">
        <v>598</v>
      </c>
      <c r="C23" s="61" t="s">
        <v>1269</v>
      </c>
      <c r="D23" s="71" t="s">
        <v>1270</v>
      </c>
      <c r="E23" s="61" t="s">
        <v>58</v>
      </c>
      <c r="F23" s="62">
        <v>13.76</v>
      </c>
      <c r="G23" s="62">
        <v>0</v>
      </c>
      <c r="H23" s="62">
        <v>0</v>
      </c>
      <c r="I23" s="62">
        <v>0</v>
      </c>
      <c r="J23" s="62">
        <v>13.76</v>
      </c>
      <c r="K23" s="99">
        <v>2</v>
      </c>
      <c r="L23" s="51">
        <f t="shared" si="3"/>
        <v>0</v>
      </c>
      <c r="M23" s="51">
        <f>K23*H23</f>
        <v>0</v>
      </c>
      <c r="N23" s="51">
        <f>K23*I23</f>
        <v>0</v>
      </c>
      <c r="O23" s="51">
        <f>J23*K23</f>
        <v>27.52</v>
      </c>
    </row>
    <row r="24" spans="1:15" ht="51" x14ac:dyDescent="0.2">
      <c r="A24" s="174"/>
      <c r="B24" s="61">
        <v>275</v>
      </c>
      <c r="C24" s="61" t="s">
        <v>331</v>
      </c>
      <c r="D24" s="71" t="s">
        <v>671</v>
      </c>
      <c r="E24" s="54" t="s">
        <v>47</v>
      </c>
      <c r="F24" s="62">
        <v>12.5</v>
      </c>
      <c r="G24" s="62">
        <v>0</v>
      </c>
      <c r="H24" s="62">
        <v>0</v>
      </c>
      <c r="I24" s="62">
        <v>0</v>
      </c>
      <c r="J24" s="62">
        <v>12.5</v>
      </c>
      <c r="K24" s="99">
        <v>5</v>
      </c>
      <c r="L24" s="51">
        <f t="shared" si="3"/>
        <v>0</v>
      </c>
      <c r="M24" s="51">
        <f>K24*H24</f>
        <v>0</v>
      </c>
      <c r="N24" s="51">
        <f>K24*I24</f>
        <v>0</v>
      </c>
      <c r="O24" s="51">
        <f>J24*K24</f>
        <v>62.5</v>
      </c>
    </row>
    <row r="25" spans="1:15" x14ac:dyDescent="0.2">
      <c r="A25" s="174"/>
      <c r="B25" s="61"/>
      <c r="C25" s="61"/>
      <c r="D25" s="71"/>
      <c r="E25" s="54"/>
      <c r="F25" s="62"/>
      <c r="G25" s="62"/>
      <c r="H25" s="62"/>
      <c r="I25" s="62"/>
      <c r="J25" s="62"/>
      <c r="K25" s="99"/>
      <c r="L25" s="51">
        <f t="shared" si="3"/>
        <v>0</v>
      </c>
      <c r="M25" s="51">
        <f>K25*H25</f>
        <v>0</v>
      </c>
      <c r="N25" s="51">
        <f>K25*I25</f>
        <v>0</v>
      </c>
      <c r="O25" s="51">
        <f>J25*K25</f>
        <v>0</v>
      </c>
    </row>
    <row r="26" spans="1:15" x14ac:dyDescent="0.2">
      <c r="A26" s="174"/>
      <c r="B26" s="61"/>
      <c r="C26" s="61"/>
      <c r="D26" s="71"/>
      <c r="E26" s="54"/>
      <c r="F26" s="62"/>
      <c r="G26" s="62"/>
      <c r="H26" s="62"/>
      <c r="I26" s="62"/>
      <c r="J26" s="62"/>
      <c r="K26" s="99"/>
      <c r="L26" s="51">
        <f t="shared" si="3"/>
        <v>0</v>
      </c>
      <c r="M26" s="51">
        <f>K26*H26</f>
        <v>0</v>
      </c>
      <c r="N26" s="51">
        <f>K26*I26</f>
        <v>0</v>
      </c>
      <c r="O26" s="51">
        <f>J26*K26</f>
        <v>0</v>
      </c>
    </row>
    <row r="27" spans="1:15" x14ac:dyDescent="0.2">
      <c r="A27" s="174"/>
      <c r="B27" s="61"/>
      <c r="C27" s="61"/>
      <c r="D27" s="71"/>
      <c r="E27" s="54"/>
      <c r="F27" s="62"/>
      <c r="G27" s="62"/>
      <c r="H27" s="62"/>
      <c r="I27" s="62"/>
      <c r="J27" s="62"/>
      <c r="K27" s="99"/>
      <c r="L27" s="51">
        <f t="shared" si="3"/>
        <v>0</v>
      </c>
      <c r="M27" s="51">
        <f>K27*H27</f>
        <v>0</v>
      </c>
      <c r="N27" s="51">
        <f>K27*I27</f>
        <v>0</v>
      </c>
      <c r="O27" s="51">
        <f>J27*K27</f>
        <v>0</v>
      </c>
    </row>
    <row r="28" spans="1:15" x14ac:dyDescent="0.2">
      <c r="A28" s="174"/>
      <c r="B28" s="172" t="s">
        <v>27</v>
      </c>
      <c r="C28" s="172"/>
      <c r="D28" s="172"/>
      <c r="E28" s="172"/>
      <c r="F28" s="172"/>
      <c r="G28" s="172"/>
      <c r="H28" s="172"/>
      <c r="I28" s="172"/>
      <c r="J28" s="172"/>
      <c r="K28" s="172"/>
      <c r="L28" s="56">
        <f>SUM(L23:L27)</f>
        <v>0</v>
      </c>
      <c r="M28" s="56">
        <f>SUM(M23:M27)</f>
        <v>0</v>
      </c>
      <c r="N28" s="56">
        <f t="shared" ref="N28" si="5">SUM(N23:N27)</f>
        <v>0</v>
      </c>
      <c r="O28" s="56">
        <f>SUM(O23:O27)</f>
        <v>90.02</v>
      </c>
    </row>
    <row r="29" spans="1:15" ht="25.5" x14ac:dyDescent="0.2">
      <c r="A29" s="100" t="s">
        <v>1567</v>
      </c>
      <c r="B29" s="61"/>
      <c r="C29" s="61"/>
      <c r="D29" s="61"/>
      <c r="E29" s="61"/>
      <c r="F29" s="61"/>
      <c r="G29" s="96">
        <f>(L17+L22+L28)*F29</f>
        <v>0</v>
      </c>
      <c r="H29" s="96">
        <v>0</v>
      </c>
      <c r="I29" s="96">
        <f>(N17+N22+N28)*F29</f>
        <v>0</v>
      </c>
      <c r="J29" s="96">
        <f>G29</f>
        <v>0</v>
      </c>
      <c r="K29" s="97">
        <v>0</v>
      </c>
      <c r="L29" s="4">
        <f t="shared" si="3"/>
        <v>0</v>
      </c>
      <c r="M29" s="4">
        <f>K29*H29</f>
        <v>0</v>
      </c>
      <c r="N29" s="4">
        <f>K29*I29</f>
        <v>0</v>
      </c>
      <c r="O29" s="4">
        <f>J29*K29</f>
        <v>0</v>
      </c>
    </row>
    <row r="30" spans="1:15" x14ac:dyDescent="0.2">
      <c r="A30" s="172" t="s">
        <v>29</v>
      </c>
      <c r="B30" s="172"/>
      <c r="C30" s="172"/>
      <c r="D30" s="172"/>
      <c r="E30" s="172"/>
      <c r="F30" s="172"/>
      <c r="G30" s="172"/>
      <c r="H30" s="172"/>
      <c r="I30" s="172"/>
      <c r="J30" s="172"/>
      <c r="K30" s="172"/>
      <c r="L30" s="56">
        <f>ROUND(L17+L22+L28+L29,2)</f>
        <v>490.22</v>
      </c>
      <c r="M30" s="56">
        <f t="shared" ref="M30:O30" si="6">ROUND(M17+M22+M28+M29,2)</f>
        <v>63.84</v>
      </c>
      <c r="N30" s="56">
        <f t="shared" si="6"/>
        <v>111.72</v>
      </c>
      <c r="O30" s="56">
        <f t="shared" si="6"/>
        <v>1303.27</v>
      </c>
    </row>
    <row r="31" spans="1:15" x14ac:dyDescent="0.2">
      <c r="A31" s="172" t="s">
        <v>28</v>
      </c>
      <c r="B31" s="172"/>
      <c r="C31" s="172"/>
      <c r="D31" s="172"/>
      <c r="E31" s="172"/>
      <c r="F31" s="172"/>
      <c r="G31" s="172"/>
      <c r="H31" s="172"/>
      <c r="I31" s="172"/>
      <c r="J31" s="172"/>
      <c r="K31" s="172"/>
      <c r="L31" s="172"/>
      <c r="M31" s="172"/>
      <c r="N31" s="172"/>
      <c r="O31" s="57">
        <f>Ribasso</f>
        <v>0.10150000000000001</v>
      </c>
    </row>
    <row r="32" spans="1:15" x14ac:dyDescent="0.2">
      <c r="A32" s="172" t="s">
        <v>31</v>
      </c>
      <c r="B32" s="172"/>
      <c r="C32" s="172"/>
      <c r="D32" s="172"/>
      <c r="E32" s="172"/>
      <c r="F32" s="172"/>
      <c r="G32" s="172"/>
      <c r="H32" s="172"/>
      <c r="I32" s="172"/>
      <c r="J32" s="172"/>
      <c r="K32" s="172"/>
      <c r="L32" s="172"/>
      <c r="M32" s="172"/>
      <c r="N32" s="172"/>
      <c r="O32" s="56">
        <f>ROUND(O31*O30,2)</f>
        <v>132.28</v>
      </c>
    </row>
    <row r="33" spans="1:15" ht="19.5" x14ac:dyDescent="0.2">
      <c r="A33" s="170" t="s">
        <v>30</v>
      </c>
      <c r="B33" s="170"/>
      <c r="C33" s="170"/>
      <c r="D33" s="170"/>
      <c r="E33" s="170"/>
      <c r="F33" s="170"/>
      <c r="G33" s="170"/>
      <c r="H33" s="170"/>
      <c r="I33" s="170"/>
      <c r="J33" s="170"/>
      <c r="K33" s="170"/>
      <c r="L33" s="58">
        <f>L30-(O31*L30)</f>
        <v>440.46267</v>
      </c>
      <c r="M33" s="58">
        <f>M30</f>
        <v>63.84</v>
      </c>
      <c r="N33" s="58">
        <f>N30</f>
        <v>111.72</v>
      </c>
      <c r="O33" s="58">
        <f>O30-O32</f>
        <v>1170.99</v>
      </c>
    </row>
    <row r="34" spans="1:15" ht="19.5" x14ac:dyDescent="0.2">
      <c r="A34" s="170" t="s">
        <v>7</v>
      </c>
      <c r="B34" s="170"/>
      <c r="C34" s="170"/>
      <c r="D34" s="170"/>
      <c r="E34" s="170"/>
      <c r="F34" s="170"/>
      <c r="G34" s="170"/>
      <c r="H34" s="170"/>
      <c r="I34" s="170"/>
      <c r="J34" s="170"/>
      <c r="K34" s="170"/>
      <c r="L34" s="170"/>
      <c r="M34" s="170"/>
      <c r="N34" s="170"/>
      <c r="O34" s="98">
        <f>M33+N33+O33</f>
        <v>1346.55</v>
      </c>
    </row>
    <row r="35" spans="1:15" x14ac:dyDescent="0.2">
      <c r="A35" s="59"/>
      <c r="B35" s="59"/>
      <c r="C35" s="59"/>
      <c r="D35" s="5" t="s">
        <v>4</v>
      </c>
    </row>
    <row r="36" spans="1:15" x14ac:dyDescent="0.2">
      <c r="A36" s="63"/>
      <c r="B36" s="63"/>
      <c r="C36" s="63"/>
      <c r="D36" s="5" t="s">
        <v>37</v>
      </c>
    </row>
  </sheetData>
  <mergeCells count="22">
    <mergeCell ref="B6:K6"/>
    <mergeCell ref="D8:K8"/>
    <mergeCell ref="C3:I3"/>
    <mergeCell ref="J3:K3"/>
    <mergeCell ref="C4:I5"/>
    <mergeCell ref="J4:J5"/>
    <mergeCell ref="A33:K33"/>
    <mergeCell ref="A34:N34"/>
    <mergeCell ref="B1:O1"/>
    <mergeCell ref="A2:O2"/>
    <mergeCell ref="A30:K30"/>
    <mergeCell ref="A32:N32"/>
    <mergeCell ref="A31:N31"/>
    <mergeCell ref="A11:A17"/>
    <mergeCell ref="B17:K17"/>
    <mergeCell ref="C7:K7"/>
    <mergeCell ref="A18:A22"/>
    <mergeCell ref="B22:K22"/>
    <mergeCell ref="A23:A28"/>
    <mergeCell ref="B28:K28"/>
    <mergeCell ref="L3:O9"/>
    <mergeCell ref="B9:K9"/>
  </mergeCells>
  <pageMargins left="0.7" right="0.7" top="0.75" bottom="0.75" header="0.3" footer="0.3"/>
  <pageSetup paperSize="9" scale="43"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1100-000000000000}">
          <x14:formula1>
            <xm:f>Appoggio!$C$2:$C$3</xm:f>
          </x14:formula1>
          <xm:sqref>K29</xm:sqref>
        </x14:dataValidation>
        <x14:dataValidation type="list" allowBlank="1" showInputMessage="1" showErrorMessage="1" xr:uid="{00000000-0002-0000-1100-000001000000}">
          <x14:formula1>
            <xm:f>Appoggio!$D$2:$D$3</xm:f>
          </x14:formula1>
          <xm:sqref>J4:J5</xm:sqref>
        </x14:dataValidation>
        <x14:dataValidation type="list" allowBlank="1" showInputMessage="1" showErrorMessage="1" xr:uid="{00000000-0002-0000-1100-000002000000}">
          <x14:formula1>
            <xm:f>Appoggio!$A$2:$A$5</xm:f>
          </x14:formula1>
          <xm:sqref>B7</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pageSetUpPr fitToPage="1"/>
  </sheetPr>
  <dimension ref="A1:P36"/>
  <sheetViews>
    <sheetView zoomScaleNormal="100" workbookViewId="0">
      <selection activeCell="K24" sqref="K24"/>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6" ht="100.5" customHeight="1" x14ac:dyDescent="0.2">
      <c r="A1" s="60"/>
      <c r="B1" s="152" t="s">
        <v>1560</v>
      </c>
      <c r="C1" s="153"/>
      <c r="D1" s="153"/>
      <c r="E1" s="153"/>
      <c r="F1" s="153"/>
      <c r="G1" s="153"/>
      <c r="H1" s="153"/>
      <c r="I1" s="153"/>
      <c r="J1" s="153"/>
      <c r="K1" s="153"/>
      <c r="L1" s="153"/>
      <c r="M1" s="153"/>
      <c r="N1" s="153"/>
      <c r="O1" s="154"/>
    </row>
    <row r="2" spans="1:16" ht="19.5" x14ac:dyDescent="0.25">
      <c r="A2" s="149" t="s">
        <v>1559</v>
      </c>
      <c r="B2" s="150"/>
      <c r="C2" s="150"/>
      <c r="D2" s="150"/>
      <c r="E2" s="150"/>
      <c r="F2" s="150"/>
      <c r="G2" s="150"/>
      <c r="H2" s="150"/>
      <c r="I2" s="150"/>
      <c r="J2" s="150"/>
      <c r="K2" s="150"/>
      <c r="L2" s="150"/>
      <c r="M2" s="150"/>
      <c r="N2" s="150"/>
      <c r="O2" s="151"/>
    </row>
    <row r="3" spans="1:16" x14ac:dyDescent="0.2">
      <c r="A3" s="30" t="s">
        <v>0</v>
      </c>
      <c r="B3" s="82" t="str">
        <f>INTESTAZIONE!B2</f>
        <v>Tecnocostruzioni s.r.l.</v>
      </c>
      <c r="C3" s="164" t="s">
        <v>1558</v>
      </c>
      <c r="D3" s="165"/>
      <c r="E3" s="165"/>
      <c r="F3" s="165"/>
      <c r="G3" s="165"/>
      <c r="H3" s="165"/>
      <c r="I3" s="166"/>
      <c r="J3" s="203" t="s">
        <v>1616</v>
      </c>
      <c r="K3" s="204"/>
      <c r="L3" s="207" t="s">
        <v>1728</v>
      </c>
      <c r="M3" s="207"/>
      <c r="N3" s="208"/>
      <c r="O3" s="209"/>
    </row>
    <row r="4" spans="1:16" ht="30" customHeight="1" x14ac:dyDescent="0.2">
      <c r="A4" s="30" t="s">
        <v>1</v>
      </c>
      <c r="B4" s="44" t="s">
        <v>1676</v>
      </c>
      <c r="C4" s="179"/>
      <c r="D4" s="180"/>
      <c r="E4" s="180"/>
      <c r="F4" s="180"/>
      <c r="G4" s="180"/>
      <c r="H4" s="180"/>
      <c r="I4" s="181"/>
      <c r="J4" s="205"/>
      <c r="K4" s="45" t="s">
        <v>1617</v>
      </c>
      <c r="L4" s="210"/>
      <c r="M4" s="210"/>
      <c r="N4" s="211"/>
      <c r="O4" s="212"/>
    </row>
    <row r="5" spans="1:16" x14ac:dyDescent="0.2">
      <c r="A5" s="30" t="s">
        <v>2</v>
      </c>
      <c r="B5" s="46" t="s">
        <v>1600</v>
      </c>
      <c r="C5" s="167"/>
      <c r="D5" s="168"/>
      <c r="E5" s="168"/>
      <c r="F5" s="168"/>
      <c r="G5" s="168"/>
      <c r="H5" s="168"/>
      <c r="I5" s="169"/>
      <c r="J5" s="206"/>
      <c r="K5" s="47"/>
      <c r="L5" s="210"/>
      <c r="M5" s="210"/>
      <c r="N5" s="211"/>
      <c r="O5" s="212"/>
    </row>
    <row r="6" spans="1:16" x14ac:dyDescent="0.2">
      <c r="A6" s="83" t="s">
        <v>19</v>
      </c>
      <c r="B6" s="202" t="s">
        <v>1653</v>
      </c>
      <c r="C6" s="202"/>
      <c r="D6" s="202"/>
      <c r="E6" s="202"/>
      <c r="F6" s="202"/>
      <c r="G6" s="202"/>
      <c r="H6" s="202"/>
      <c r="I6" s="202"/>
      <c r="J6" s="202"/>
      <c r="K6" s="202"/>
      <c r="L6" s="210"/>
      <c r="M6" s="210"/>
      <c r="N6" s="211"/>
      <c r="O6" s="212"/>
    </row>
    <row r="7" spans="1:16" x14ac:dyDescent="0.2">
      <c r="A7" s="83" t="s">
        <v>39</v>
      </c>
      <c r="B7" s="30"/>
      <c r="C7" s="171" t="s">
        <v>40</v>
      </c>
      <c r="D7" s="171"/>
      <c r="E7" s="171"/>
      <c r="F7" s="171"/>
      <c r="G7" s="171"/>
      <c r="H7" s="171"/>
      <c r="I7" s="171"/>
      <c r="J7" s="171"/>
      <c r="K7" s="171"/>
      <c r="L7" s="210"/>
      <c r="M7" s="210"/>
      <c r="N7" s="211"/>
      <c r="O7" s="212"/>
    </row>
    <row r="8" spans="1:16" x14ac:dyDescent="0.2">
      <c r="A8" s="84" t="s">
        <v>1557</v>
      </c>
      <c r="B8" s="30"/>
      <c r="C8" s="30"/>
      <c r="D8" s="171" t="s">
        <v>41</v>
      </c>
      <c r="E8" s="171"/>
      <c r="F8" s="171"/>
      <c r="G8" s="171"/>
      <c r="H8" s="171"/>
      <c r="I8" s="171"/>
      <c r="J8" s="171"/>
      <c r="K8" s="171"/>
      <c r="L8" s="210"/>
      <c r="M8" s="210"/>
      <c r="N8" s="211"/>
      <c r="O8" s="212"/>
    </row>
    <row r="9" spans="1:16" ht="84" customHeight="1" x14ac:dyDescent="0.2">
      <c r="A9" s="84" t="s">
        <v>3</v>
      </c>
      <c r="B9" s="173" t="s">
        <v>1668</v>
      </c>
      <c r="C9" s="173"/>
      <c r="D9" s="173"/>
      <c r="E9" s="173"/>
      <c r="F9" s="173"/>
      <c r="G9" s="173"/>
      <c r="H9" s="173"/>
      <c r="I9" s="173"/>
      <c r="J9" s="173"/>
      <c r="K9" s="173"/>
      <c r="L9" s="213"/>
      <c r="M9" s="213"/>
      <c r="N9" s="214"/>
      <c r="O9" s="215"/>
    </row>
    <row r="10" spans="1:16" ht="63.75" x14ac:dyDescent="0.2">
      <c r="A10" s="48" t="s">
        <v>38</v>
      </c>
      <c r="B10" s="49" t="s">
        <v>9</v>
      </c>
      <c r="C10" s="49" t="s">
        <v>1568</v>
      </c>
      <c r="D10" s="49" t="s">
        <v>3</v>
      </c>
      <c r="E10" s="49" t="s">
        <v>13</v>
      </c>
      <c r="F10" s="49" t="s">
        <v>14</v>
      </c>
      <c r="G10" s="49" t="s">
        <v>16</v>
      </c>
      <c r="H10" s="49" t="s">
        <v>17</v>
      </c>
      <c r="I10" s="49" t="s">
        <v>18</v>
      </c>
      <c r="J10" s="49" t="s">
        <v>15</v>
      </c>
      <c r="K10" s="49" t="s">
        <v>23</v>
      </c>
      <c r="L10" s="49" t="s">
        <v>1556</v>
      </c>
      <c r="M10" s="49" t="s">
        <v>26</v>
      </c>
      <c r="N10" s="49" t="s">
        <v>25</v>
      </c>
      <c r="O10" s="49" t="s">
        <v>24</v>
      </c>
    </row>
    <row r="11" spans="1:16" x14ac:dyDescent="0.2">
      <c r="A11" s="175" t="s">
        <v>20</v>
      </c>
      <c r="B11" s="61">
        <v>14</v>
      </c>
      <c r="C11" s="61" t="s">
        <v>82</v>
      </c>
      <c r="D11" s="71" t="s">
        <v>91</v>
      </c>
      <c r="E11" s="61" t="s">
        <v>58</v>
      </c>
      <c r="F11" s="62">
        <v>56.02</v>
      </c>
      <c r="G11" s="62">
        <v>56.019999999999996</v>
      </c>
      <c r="H11" s="62">
        <v>3.64</v>
      </c>
      <c r="I11" s="62">
        <v>0</v>
      </c>
      <c r="J11" s="62">
        <v>52.38</v>
      </c>
      <c r="K11" s="99">
        <v>0</v>
      </c>
      <c r="L11" s="51">
        <f>G11*K11</f>
        <v>0</v>
      </c>
      <c r="M11" s="51">
        <f t="shared" ref="M11:M16" si="0">K11*H11</f>
        <v>0</v>
      </c>
      <c r="N11" s="51">
        <f t="shared" ref="N11:N16" si="1">K11*I11</f>
        <v>0</v>
      </c>
      <c r="O11" s="51">
        <f t="shared" ref="O11:O16" si="2">J11*K11</f>
        <v>0</v>
      </c>
    </row>
    <row r="12" spans="1:16" ht="25.5" x14ac:dyDescent="0.2">
      <c r="A12" s="175"/>
      <c r="B12" s="61">
        <v>130</v>
      </c>
      <c r="C12" s="61" t="s">
        <v>536</v>
      </c>
      <c r="D12" s="71" t="s">
        <v>189</v>
      </c>
      <c r="E12" s="61" t="s">
        <v>58</v>
      </c>
      <c r="F12" s="62">
        <v>116.71250000000001</v>
      </c>
      <c r="G12" s="62">
        <v>111.89751025000001</v>
      </c>
      <c r="H12" s="62">
        <v>6.8250000000000002</v>
      </c>
      <c r="I12" s="62">
        <v>0</v>
      </c>
      <c r="J12" s="62">
        <v>109.8875</v>
      </c>
      <c r="K12" s="99">
        <v>0</v>
      </c>
      <c r="L12" s="51">
        <f t="shared" ref="L12:L29" si="3">G12*K12</f>
        <v>0</v>
      </c>
      <c r="M12" s="51">
        <f t="shared" si="0"/>
        <v>0</v>
      </c>
      <c r="N12" s="51">
        <f t="shared" si="1"/>
        <v>0</v>
      </c>
      <c r="O12" s="51">
        <f t="shared" si="2"/>
        <v>0</v>
      </c>
      <c r="P12" s="5" t="s">
        <v>1667</v>
      </c>
    </row>
    <row r="13" spans="1:16" x14ac:dyDescent="0.2">
      <c r="A13" s="175"/>
      <c r="B13" s="61"/>
      <c r="C13" s="61"/>
      <c r="D13" s="71"/>
      <c r="E13" s="61"/>
      <c r="F13" s="62"/>
      <c r="G13" s="62"/>
      <c r="H13" s="62"/>
      <c r="I13" s="62"/>
      <c r="J13" s="62"/>
      <c r="K13" s="52"/>
      <c r="L13" s="51">
        <f t="shared" si="3"/>
        <v>0</v>
      </c>
      <c r="M13" s="51">
        <f t="shared" si="0"/>
        <v>0</v>
      </c>
      <c r="N13" s="51">
        <f t="shared" si="1"/>
        <v>0</v>
      </c>
      <c r="O13" s="51">
        <f t="shared" si="2"/>
        <v>0</v>
      </c>
    </row>
    <row r="14" spans="1:16" x14ac:dyDescent="0.2">
      <c r="A14" s="175"/>
      <c r="B14" s="61"/>
      <c r="C14" s="61"/>
      <c r="D14" s="71"/>
      <c r="E14" s="61"/>
      <c r="F14" s="62"/>
      <c r="G14" s="62"/>
      <c r="H14" s="62"/>
      <c r="I14" s="62"/>
      <c r="J14" s="62"/>
      <c r="K14" s="50"/>
      <c r="L14" s="51">
        <f t="shared" si="3"/>
        <v>0</v>
      </c>
      <c r="M14" s="51">
        <f t="shared" si="0"/>
        <v>0</v>
      </c>
      <c r="N14" s="51">
        <f t="shared" si="1"/>
        <v>0</v>
      </c>
      <c r="O14" s="51">
        <f t="shared" si="2"/>
        <v>0</v>
      </c>
    </row>
    <row r="15" spans="1:16" x14ac:dyDescent="0.2">
      <c r="A15" s="175"/>
      <c r="B15" s="61"/>
      <c r="C15" s="61"/>
      <c r="D15" s="53"/>
      <c r="E15" s="54"/>
      <c r="F15" s="55"/>
      <c r="G15" s="55"/>
      <c r="H15" s="55"/>
      <c r="I15" s="55"/>
      <c r="J15" s="55"/>
      <c r="K15" s="50"/>
      <c r="L15" s="51">
        <f t="shared" si="3"/>
        <v>0</v>
      </c>
      <c r="M15" s="51">
        <f t="shared" si="0"/>
        <v>0</v>
      </c>
      <c r="N15" s="51">
        <f t="shared" si="1"/>
        <v>0</v>
      </c>
      <c r="O15" s="51">
        <f t="shared" si="2"/>
        <v>0</v>
      </c>
    </row>
    <row r="16" spans="1:16" x14ac:dyDescent="0.2">
      <c r="A16" s="175"/>
      <c r="B16" s="62"/>
      <c r="C16" s="62"/>
      <c r="D16" s="72"/>
      <c r="E16" s="62"/>
      <c r="F16" s="62"/>
      <c r="G16" s="62"/>
      <c r="H16" s="55"/>
      <c r="I16" s="55"/>
      <c r="J16" s="55"/>
      <c r="K16" s="50"/>
      <c r="L16" s="51">
        <f t="shared" si="3"/>
        <v>0</v>
      </c>
      <c r="M16" s="51">
        <f t="shared" si="0"/>
        <v>0</v>
      </c>
      <c r="N16" s="51">
        <f t="shared" si="1"/>
        <v>0</v>
      </c>
      <c r="O16" s="51">
        <f t="shared" si="2"/>
        <v>0</v>
      </c>
    </row>
    <row r="17" spans="1:15" x14ac:dyDescent="0.2">
      <c r="A17" s="175"/>
      <c r="B17" s="172" t="s">
        <v>27</v>
      </c>
      <c r="C17" s="172"/>
      <c r="D17" s="172"/>
      <c r="E17" s="172"/>
      <c r="F17" s="172"/>
      <c r="G17" s="172"/>
      <c r="H17" s="172"/>
      <c r="I17" s="172"/>
      <c r="J17" s="172"/>
      <c r="K17" s="172"/>
      <c r="L17" s="56">
        <f>SUM(L11:L16)</f>
        <v>0</v>
      </c>
      <c r="M17" s="56">
        <f>SUM(M11:M16)</f>
        <v>0</v>
      </c>
      <c r="N17" s="56">
        <f>SUM(N11:N16)</f>
        <v>0</v>
      </c>
      <c r="O17" s="56">
        <f>SUM(O11:O16)</f>
        <v>0</v>
      </c>
    </row>
    <row r="18" spans="1:15" x14ac:dyDescent="0.2">
      <c r="A18" s="174" t="s">
        <v>21</v>
      </c>
      <c r="B18" s="61"/>
      <c r="C18" s="61"/>
      <c r="D18" s="71"/>
      <c r="E18" s="61"/>
      <c r="F18" s="62"/>
      <c r="G18" s="62"/>
      <c r="H18" s="62"/>
      <c r="I18" s="62"/>
      <c r="J18" s="62"/>
      <c r="K18" s="99"/>
      <c r="L18" s="51">
        <f t="shared" si="3"/>
        <v>0</v>
      </c>
      <c r="M18" s="51">
        <f>K18*H18</f>
        <v>0</v>
      </c>
      <c r="N18" s="51">
        <f>K18*I18</f>
        <v>0</v>
      </c>
      <c r="O18" s="51">
        <f>J18*K18</f>
        <v>0</v>
      </c>
    </row>
    <row r="19" spans="1:15" x14ac:dyDescent="0.2">
      <c r="A19" s="174"/>
      <c r="B19" s="61"/>
      <c r="C19" s="61"/>
      <c r="D19" s="71"/>
      <c r="E19" s="54"/>
      <c r="F19" s="62"/>
      <c r="G19" s="62"/>
      <c r="H19" s="62"/>
      <c r="I19" s="62"/>
      <c r="J19" s="62"/>
      <c r="K19" s="99"/>
      <c r="L19" s="51">
        <f t="shared" si="3"/>
        <v>0</v>
      </c>
      <c r="M19" s="51">
        <f>K19*H19</f>
        <v>0</v>
      </c>
      <c r="N19" s="51">
        <f>K19*I19</f>
        <v>0</v>
      </c>
      <c r="O19" s="51">
        <f>J19*K19</f>
        <v>0</v>
      </c>
    </row>
    <row r="20" spans="1:15" x14ac:dyDescent="0.2">
      <c r="A20" s="174"/>
      <c r="B20" s="61"/>
      <c r="C20" s="61"/>
      <c r="D20" s="71"/>
      <c r="E20" s="54"/>
      <c r="F20" s="62"/>
      <c r="G20" s="62"/>
      <c r="H20" s="62"/>
      <c r="I20" s="62"/>
      <c r="J20" s="62"/>
      <c r="K20" s="99"/>
      <c r="L20" s="51">
        <f t="shared" si="3"/>
        <v>0</v>
      </c>
      <c r="M20" s="51">
        <f>K20*H20</f>
        <v>0</v>
      </c>
      <c r="N20" s="51">
        <f>K20*I20</f>
        <v>0</v>
      </c>
      <c r="O20" s="51">
        <f>J20*K20</f>
        <v>0</v>
      </c>
    </row>
    <row r="21" spans="1:15" x14ac:dyDescent="0.2">
      <c r="A21" s="174"/>
      <c r="B21" s="61"/>
      <c r="C21" s="61"/>
      <c r="D21" s="71"/>
      <c r="E21" s="54"/>
      <c r="F21" s="62"/>
      <c r="G21" s="62"/>
      <c r="H21" s="62"/>
      <c r="I21" s="62"/>
      <c r="J21" s="62"/>
      <c r="K21" s="99"/>
      <c r="L21" s="51">
        <f t="shared" si="3"/>
        <v>0</v>
      </c>
      <c r="M21" s="51">
        <f>K21*H21</f>
        <v>0</v>
      </c>
      <c r="N21" s="51">
        <f>K21*I21</f>
        <v>0</v>
      </c>
      <c r="O21" s="51">
        <f>J21*K21</f>
        <v>0</v>
      </c>
    </row>
    <row r="22" spans="1:15" x14ac:dyDescent="0.2">
      <c r="A22" s="174"/>
      <c r="B22" s="172" t="s">
        <v>27</v>
      </c>
      <c r="C22" s="172"/>
      <c r="D22" s="172"/>
      <c r="E22" s="172"/>
      <c r="F22" s="172"/>
      <c r="G22" s="172"/>
      <c r="H22" s="172"/>
      <c r="I22" s="172"/>
      <c r="J22" s="172"/>
      <c r="K22" s="172"/>
      <c r="L22" s="56">
        <f>SUM(L18:L21)</f>
        <v>0</v>
      </c>
      <c r="M22" s="56">
        <f>SUM(M18:M21)</f>
        <v>0</v>
      </c>
      <c r="N22" s="56">
        <f t="shared" ref="N22" si="4">SUM(N18:N21)</f>
        <v>0</v>
      </c>
      <c r="O22" s="56">
        <f>SUM(O18:O21)</f>
        <v>0</v>
      </c>
    </row>
    <row r="23" spans="1:15" x14ac:dyDescent="0.2">
      <c r="A23" s="174" t="s">
        <v>22</v>
      </c>
      <c r="B23" s="61">
        <v>525</v>
      </c>
      <c r="C23" s="61" t="s">
        <v>1123</v>
      </c>
      <c r="D23" s="71" t="s">
        <v>1124</v>
      </c>
      <c r="E23" s="61" t="s">
        <v>58</v>
      </c>
      <c r="F23" s="62">
        <v>5.19</v>
      </c>
      <c r="G23" s="62">
        <v>0</v>
      </c>
      <c r="H23" s="62">
        <v>0</v>
      </c>
      <c r="I23" s="62">
        <v>0</v>
      </c>
      <c r="J23" s="62">
        <v>5.19</v>
      </c>
      <c r="K23" s="99">
        <v>0</v>
      </c>
      <c r="L23" s="51">
        <f t="shared" si="3"/>
        <v>0</v>
      </c>
      <c r="M23" s="51">
        <f>K23*H23</f>
        <v>0</v>
      </c>
      <c r="N23" s="51">
        <f>K23*I23</f>
        <v>0</v>
      </c>
      <c r="O23" s="51">
        <f>J23*K23</f>
        <v>0</v>
      </c>
    </row>
    <row r="24" spans="1:15" x14ac:dyDescent="0.2">
      <c r="A24" s="174"/>
      <c r="B24" s="61"/>
      <c r="C24" s="61"/>
      <c r="D24" s="71"/>
      <c r="E24" s="54"/>
      <c r="F24" s="62"/>
      <c r="G24" s="62"/>
      <c r="H24" s="62"/>
      <c r="I24" s="62"/>
      <c r="J24" s="62"/>
      <c r="K24" s="99"/>
      <c r="L24" s="51">
        <f t="shared" si="3"/>
        <v>0</v>
      </c>
      <c r="M24" s="51">
        <f>K24*H24</f>
        <v>0</v>
      </c>
      <c r="N24" s="51">
        <f>K24*I24</f>
        <v>0</v>
      </c>
      <c r="O24" s="51">
        <f>J24*K24</f>
        <v>0</v>
      </c>
    </row>
    <row r="25" spans="1:15" x14ac:dyDescent="0.2">
      <c r="A25" s="174"/>
      <c r="B25" s="61"/>
      <c r="C25" s="61"/>
      <c r="D25" s="71"/>
      <c r="E25" s="54"/>
      <c r="F25" s="62"/>
      <c r="G25" s="62"/>
      <c r="H25" s="62"/>
      <c r="I25" s="62"/>
      <c r="J25" s="62"/>
      <c r="K25" s="99"/>
      <c r="L25" s="51">
        <f t="shared" si="3"/>
        <v>0</v>
      </c>
      <c r="M25" s="51">
        <f>K25*H25</f>
        <v>0</v>
      </c>
      <c r="N25" s="51">
        <f>K25*I25</f>
        <v>0</v>
      </c>
      <c r="O25" s="51">
        <f>J25*K25</f>
        <v>0</v>
      </c>
    </row>
    <row r="26" spans="1:15" x14ac:dyDescent="0.2">
      <c r="A26" s="174"/>
      <c r="B26" s="61"/>
      <c r="C26" s="61"/>
      <c r="D26" s="71"/>
      <c r="E26" s="54"/>
      <c r="F26" s="62"/>
      <c r="G26" s="62"/>
      <c r="H26" s="62"/>
      <c r="I26" s="62"/>
      <c r="J26" s="62"/>
      <c r="K26" s="99"/>
      <c r="L26" s="51">
        <f t="shared" si="3"/>
        <v>0</v>
      </c>
      <c r="M26" s="51">
        <f>K26*H26</f>
        <v>0</v>
      </c>
      <c r="N26" s="51">
        <f>K26*I26</f>
        <v>0</v>
      </c>
      <c r="O26" s="51">
        <f>J26*K26</f>
        <v>0</v>
      </c>
    </row>
    <row r="27" spans="1:15" x14ac:dyDescent="0.2">
      <c r="A27" s="174"/>
      <c r="B27" s="61"/>
      <c r="C27" s="61"/>
      <c r="D27" s="71"/>
      <c r="E27" s="54"/>
      <c r="F27" s="62"/>
      <c r="G27" s="62"/>
      <c r="H27" s="62"/>
      <c r="I27" s="62"/>
      <c r="J27" s="62"/>
      <c r="K27" s="99"/>
      <c r="L27" s="51">
        <f t="shared" si="3"/>
        <v>0</v>
      </c>
      <c r="M27" s="51">
        <f>K27*H27</f>
        <v>0</v>
      </c>
      <c r="N27" s="51">
        <f>K27*I27</f>
        <v>0</v>
      </c>
      <c r="O27" s="51">
        <f>J27*K27</f>
        <v>0</v>
      </c>
    </row>
    <row r="28" spans="1:15" x14ac:dyDescent="0.2">
      <c r="A28" s="174"/>
      <c r="B28" s="172" t="s">
        <v>27</v>
      </c>
      <c r="C28" s="172"/>
      <c r="D28" s="172"/>
      <c r="E28" s="172"/>
      <c r="F28" s="172"/>
      <c r="G28" s="172"/>
      <c r="H28" s="172"/>
      <c r="I28" s="172"/>
      <c r="J28" s="172"/>
      <c r="K28" s="172"/>
      <c r="L28" s="56">
        <f>SUM(L23:L27)</f>
        <v>0</v>
      </c>
      <c r="M28" s="56">
        <f>SUM(M23:M27)</f>
        <v>0</v>
      </c>
      <c r="N28" s="56">
        <f t="shared" ref="N28" si="5">SUM(N23:N27)</f>
        <v>0</v>
      </c>
      <c r="O28" s="56">
        <f>SUM(O23:O27)</f>
        <v>0</v>
      </c>
    </row>
    <row r="29" spans="1:15" ht="25.5" x14ac:dyDescent="0.2">
      <c r="A29" s="100" t="s">
        <v>1567</v>
      </c>
      <c r="B29" s="61"/>
      <c r="C29" s="61"/>
      <c r="D29" s="61"/>
      <c r="E29" s="61"/>
      <c r="F29" s="61"/>
      <c r="G29" s="96">
        <f>(L17+L22+L28)*F29</f>
        <v>0</v>
      </c>
      <c r="H29" s="96">
        <v>0</v>
      </c>
      <c r="I29" s="96">
        <f>(N17+N22+N28)*F29</f>
        <v>0</v>
      </c>
      <c r="J29" s="96">
        <f>G29</f>
        <v>0</v>
      </c>
      <c r="K29" s="97">
        <v>0</v>
      </c>
      <c r="L29" s="4">
        <f t="shared" si="3"/>
        <v>0</v>
      </c>
      <c r="M29" s="4">
        <f>K29*H29</f>
        <v>0</v>
      </c>
      <c r="N29" s="4">
        <f>K29*I29</f>
        <v>0</v>
      </c>
      <c r="O29" s="4">
        <f>J29*K29</f>
        <v>0</v>
      </c>
    </row>
    <row r="30" spans="1:15" x14ac:dyDescent="0.2">
      <c r="A30" s="172" t="s">
        <v>29</v>
      </c>
      <c r="B30" s="172"/>
      <c r="C30" s="172"/>
      <c r="D30" s="172"/>
      <c r="E30" s="172"/>
      <c r="F30" s="172"/>
      <c r="G30" s="172"/>
      <c r="H30" s="172"/>
      <c r="I30" s="172"/>
      <c r="J30" s="172"/>
      <c r="K30" s="172"/>
      <c r="L30" s="56">
        <f>ROUND(L17+L22+L28+L29,2)</f>
        <v>0</v>
      </c>
      <c r="M30" s="56">
        <f t="shared" ref="M30:O30" si="6">ROUND(M17+M22+M28+M29,2)</f>
        <v>0</v>
      </c>
      <c r="N30" s="56">
        <f t="shared" si="6"/>
        <v>0</v>
      </c>
      <c r="O30" s="56">
        <f t="shared" si="6"/>
        <v>0</v>
      </c>
    </row>
    <row r="31" spans="1:15" x14ac:dyDescent="0.2">
      <c r="A31" s="172" t="s">
        <v>28</v>
      </c>
      <c r="B31" s="172"/>
      <c r="C31" s="172"/>
      <c r="D31" s="172"/>
      <c r="E31" s="172"/>
      <c r="F31" s="172"/>
      <c r="G31" s="172"/>
      <c r="H31" s="172"/>
      <c r="I31" s="172"/>
      <c r="J31" s="172"/>
      <c r="K31" s="172"/>
      <c r="L31" s="172"/>
      <c r="M31" s="172"/>
      <c r="N31" s="172"/>
      <c r="O31" s="57">
        <f>Ribasso</f>
        <v>0.10150000000000001</v>
      </c>
    </row>
    <row r="32" spans="1:15" x14ac:dyDescent="0.2">
      <c r="A32" s="172" t="s">
        <v>31</v>
      </c>
      <c r="B32" s="172"/>
      <c r="C32" s="172"/>
      <c r="D32" s="172"/>
      <c r="E32" s="172"/>
      <c r="F32" s="172"/>
      <c r="G32" s="172"/>
      <c r="H32" s="172"/>
      <c r="I32" s="172"/>
      <c r="J32" s="172"/>
      <c r="K32" s="172"/>
      <c r="L32" s="172"/>
      <c r="M32" s="172"/>
      <c r="N32" s="172"/>
      <c r="O32" s="56">
        <f>ROUND(O31*O30,2)</f>
        <v>0</v>
      </c>
    </row>
    <row r="33" spans="1:15" ht="19.5" x14ac:dyDescent="0.2">
      <c r="A33" s="170" t="s">
        <v>30</v>
      </c>
      <c r="B33" s="170"/>
      <c r="C33" s="170"/>
      <c r="D33" s="170"/>
      <c r="E33" s="170"/>
      <c r="F33" s="170"/>
      <c r="G33" s="170"/>
      <c r="H33" s="170"/>
      <c r="I33" s="170"/>
      <c r="J33" s="170"/>
      <c r="K33" s="170"/>
      <c r="L33" s="58">
        <f>L30-(O31*L30)</f>
        <v>0</v>
      </c>
      <c r="M33" s="58">
        <f>M30</f>
        <v>0</v>
      </c>
      <c r="N33" s="58">
        <f>N30</f>
        <v>0</v>
      </c>
      <c r="O33" s="58">
        <f>O30-O32</f>
        <v>0</v>
      </c>
    </row>
    <row r="34" spans="1:15" ht="19.5" x14ac:dyDescent="0.2">
      <c r="A34" s="170" t="s">
        <v>7</v>
      </c>
      <c r="B34" s="170"/>
      <c r="C34" s="170"/>
      <c r="D34" s="170"/>
      <c r="E34" s="170"/>
      <c r="F34" s="170"/>
      <c r="G34" s="170"/>
      <c r="H34" s="170"/>
      <c r="I34" s="170"/>
      <c r="J34" s="170"/>
      <c r="K34" s="170"/>
      <c r="L34" s="170"/>
      <c r="M34" s="170"/>
      <c r="N34" s="170"/>
      <c r="O34" s="98">
        <f>M33+N33+O33</f>
        <v>0</v>
      </c>
    </row>
    <row r="35" spans="1:15" x14ac:dyDescent="0.2">
      <c r="A35" s="59"/>
      <c r="B35" s="59"/>
      <c r="C35" s="59"/>
      <c r="D35" s="5" t="s">
        <v>4</v>
      </c>
    </row>
    <row r="36" spans="1:15" x14ac:dyDescent="0.2">
      <c r="A36" s="63"/>
      <c r="B36" s="63"/>
      <c r="C36" s="63"/>
      <c r="D36" s="5" t="s">
        <v>37</v>
      </c>
    </row>
  </sheetData>
  <mergeCells count="22">
    <mergeCell ref="B6:K6"/>
    <mergeCell ref="D8:K8"/>
    <mergeCell ref="C3:I3"/>
    <mergeCell ref="J3:K3"/>
    <mergeCell ref="C4:I5"/>
    <mergeCell ref="J4:J5"/>
    <mergeCell ref="A33:K33"/>
    <mergeCell ref="A34:N34"/>
    <mergeCell ref="B1:O1"/>
    <mergeCell ref="A2:O2"/>
    <mergeCell ref="A30:K30"/>
    <mergeCell ref="A32:N32"/>
    <mergeCell ref="A31:N31"/>
    <mergeCell ref="A11:A17"/>
    <mergeCell ref="B17:K17"/>
    <mergeCell ref="C7:K7"/>
    <mergeCell ref="A18:A22"/>
    <mergeCell ref="B22:K22"/>
    <mergeCell ref="A23:A28"/>
    <mergeCell ref="B28:K28"/>
    <mergeCell ref="L3:O9"/>
    <mergeCell ref="B9:K9"/>
  </mergeCells>
  <pageMargins left="0.7" right="0.7" top="0.75" bottom="0.75" header="0.3" footer="0.3"/>
  <pageSetup paperSize="9" scale="46"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1300-000000000000}">
          <x14:formula1>
            <xm:f>Appoggio!$C$2:$C$3</xm:f>
          </x14:formula1>
          <xm:sqref>K29</xm:sqref>
        </x14:dataValidation>
        <x14:dataValidation type="list" allowBlank="1" showInputMessage="1" showErrorMessage="1" xr:uid="{00000000-0002-0000-1300-000001000000}">
          <x14:formula1>
            <xm:f>Appoggio!$D$2:$D$3</xm:f>
          </x14:formula1>
          <xm:sqref>J4:J5</xm:sqref>
        </x14:dataValidation>
        <x14:dataValidation type="list" allowBlank="1" showInputMessage="1" showErrorMessage="1" xr:uid="{00000000-0002-0000-1300-000002000000}">
          <x14:formula1>
            <xm:f>Appoggio!$A$2:$A$5</xm:f>
          </x14:formula1>
          <xm:sqref>B7</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pageSetUpPr fitToPage="1"/>
  </sheetPr>
  <dimension ref="A1:P39"/>
  <sheetViews>
    <sheetView zoomScaleNormal="100" workbookViewId="0">
      <selection activeCell="C8" sqref="C8"/>
    </sheetView>
  </sheetViews>
  <sheetFormatPr defaultColWidth="26.7109375" defaultRowHeight="12.75" x14ac:dyDescent="0.2"/>
  <cols>
    <col min="1" max="1" width="27.42578125" style="5" bestFit="1" customWidth="1"/>
    <col min="2" max="2" width="39"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4" width="16" style="5" bestFit="1" customWidth="1"/>
    <col min="15" max="15" width="18.7109375" style="5" customWidth="1"/>
    <col min="16" max="16384" width="26.7109375" style="5"/>
  </cols>
  <sheetData>
    <row r="1" spans="1:16" ht="100.5" customHeight="1" x14ac:dyDescent="0.2">
      <c r="A1" s="60"/>
      <c r="B1" s="152" t="s">
        <v>1560</v>
      </c>
      <c r="C1" s="153"/>
      <c r="D1" s="153"/>
      <c r="E1" s="153"/>
      <c r="F1" s="153"/>
      <c r="G1" s="153"/>
      <c r="H1" s="153"/>
      <c r="I1" s="153"/>
      <c r="J1" s="153"/>
      <c r="K1" s="153"/>
      <c r="L1" s="153"/>
      <c r="M1" s="153"/>
      <c r="N1" s="153"/>
      <c r="O1" s="154"/>
    </row>
    <row r="2" spans="1:16" ht="19.5" x14ac:dyDescent="0.25">
      <c r="A2" s="149" t="s">
        <v>1559</v>
      </c>
      <c r="B2" s="150"/>
      <c r="C2" s="150"/>
      <c r="D2" s="150"/>
      <c r="E2" s="150"/>
      <c r="F2" s="150"/>
      <c r="G2" s="150"/>
      <c r="H2" s="150"/>
      <c r="I2" s="150"/>
      <c r="J2" s="150"/>
      <c r="K2" s="150"/>
      <c r="L2" s="150"/>
      <c r="M2" s="150"/>
      <c r="N2" s="150"/>
      <c r="O2" s="151"/>
    </row>
    <row r="3" spans="1:16" x14ac:dyDescent="0.2">
      <c r="A3" s="30" t="s">
        <v>0</v>
      </c>
      <c r="B3" s="82" t="str">
        <f>INTESTAZIONE!B2</f>
        <v>Tecnocostruzioni s.r.l.</v>
      </c>
      <c r="C3" s="164" t="s">
        <v>1558</v>
      </c>
      <c r="D3" s="165"/>
      <c r="E3" s="165"/>
      <c r="F3" s="165"/>
      <c r="G3" s="165"/>
      <c r="H3" s="165"/>
      <c r="I3" s="166"/>
      <c r="J3" s="203" t="s">
        <v>1616</v>
      </c>
      <c r="K3" s="204"/>
      <c r="L3" s="155"/>
      <c r="M3" s="155"/>
      <c r="N3" s="156"/>
      <c r="O3" s="157"/>
    </row>
    <row r="4" spans="1:16" ht="30" customHeight="1" x14ac:dyDescent="0.2">
      <c r="A4" s="30" t="s">
        <v>1</v>
      </c>
      <c r="B4" s="44" t="s">
        <v>1657</v>
      </c>
      <c r="C4" s="179"/>
      <c r="D4" s="180"/>
      <c r="E4" s="180"/>
      <c r="F4" s="180"/>
      <c r="G4" s="180"/>
      <c r="H4" s="180"/>
      <c r="I4" s="181"/>
      <c r="J4" s="205" t="s">
        <v>1614</v>
      </c>
      <c r="K4" s="45" t="s">
        <v>1617</v>
      </c>
      <c r="L4" s="158"/>
      <c r="M4" s="158"/>
      <c r="N4" s="159"/>
      <c r="O4" s="160"/>
    </row>
    <row r="5" spans="1:16" x14ac:dyDescent="0.2">
      <c r="A5" s="30" t="s">
        <v>2</v>
      </c>
      <c r="B5" s="46" t="s">
        <v>1656</v>
      </c>
      <c r="C5" s="167"/>
      <c r="D5" s="168"/>
      <c r="E5" s="168"/>
      <c r="F5" s="168"/>
      <c r="G5" s="168"/>
      <c r="H5" s="168"/>
      <c r="I5" s="169"/>
      <c r="J5" s="206"/>
      <c r="K5" s="47">
        <f>5.5 + 1.5</f>
        <v>7</v>
      </c>
      <c r="L5" s="158"/>
      <c r="M5" s="158"/>
      <c r="N5" s="159"/>
      <c r="O5" s="160"/>
    </row>
    <row r="6" spans="1:16" x14ac:dyDescent="0.2">
      <c r="A6" s="83" t="s">
        <v>19</v>
      </c>
      <c r="B6" s="202" t="s">
        <v>1671</v>
      </c>
      <c r="C6" s="202"/>
      <c r="D6" s="202"/>
      <c r="E6" s="202"/>
      <c r="F6" s="202"/>
      <c r="G6" s="202"/>
      <c r="H6" s="202"/>
      <c r="I6" s="202"/>
      <c r="J6" s="202"/>
      <c r="K6" s="202"/>
      <c r="L6" s="158"/>
      <c r="M6" s="158"/>
      <c r="N6" s="159"/>
      <c r="O6" s="160"/>
    </row>
    <row r="7" spans="1:16" x14ac:dyDescent="0.2">
      <c r="A7" s="83" t="s">
        <v>39</v>
      </c>
      <c r="B7" s="30" t="s">
        <v>1564</v>
      </c>
      <c r="C7" s="171" t="s">
        <v>40</v>
      </c>
      <c r="D7" s="171"/>
      <c r="E7" s="171"/>
      <c r="F7" s="171"/>
      <c r="G7" s="171"/>
      <c r="H7" s="171"/>
      <c r="I7" s="171"/>
      <c r="J7" s="171"/>
      <c r="K7" s="171"/>
      <c r="L7" s="158"/>
      <c r="M7" s="158"/>
      <c r="N7" s="159"/>
      <c r="O7" s="160"/>
    </row>
    <row r="8" spans="1:16" ht="25.5" x14ac:dyDescent="0.2">
      <c r="A8" s="84" t="s">
        <v>1557</v>
      </c>
      <c r="B8" s="48" t="s">
        <v>1730</v>
      </c>
      <c r="C8" s="30" t="s">
        <v>1725</v>
      </c>
      <c r="D8" s="171" t="s">
        <v>41</v>
      </c>
      <c r="E8" s="171"/>
      <c r="F8" s="171"/>
      <c r="G8" s="171"/>
      <c r="H8" s="171"/>
      <c r="I8" s="171"/>
      <c r="J8" s="171"/>
      <c r="K8" s="171"/>
      <c r="L8" s="158"/>
      <c r="M8" s="158"/>
      <c r="N8" s="159"/>
      <c r="O8" s="160"/>
    </row>
    <row r="9" spans="1:16" ht="84" customHeight="1" x14ac:dyDescent="0.2">
      <c r="A9" s="84" t="s">
        <v>3</v>
      </c>
      <c r="B9" s="173" t="s">
        <v>1679</v>
      </c>
      <c r="C9" s="173"/>
      <c r="D9" s="173"/>
      <c r="E9" s="173"/>
      <c r="F9" s="173"/>
      <c r="G9" s="173"/>
      <c r="H9" s="173"/>
      <c r="I9" s="173"/>
      <c r="J9" s="173"/>
      <c r="K9" s="173"/>
      <c r="L9" s="161"/>
      <c r="M9" s="161"/>
      <c r="N9" s="162"/>
      <c r="O9" s="163"/>
    </row>
    <row r="10" spans="1:16" ht="63.75" x14ac:dyDescent="0.2">
      <c r="A10" s="48" t="s">
        <v>38</v>
      </c>
      <c r="B10" s="49" t="s">
        <v>9</v>
      </c>
      <c r="C10" s="49" t="s">
        <v>1568</v>
      </c>
      <c r="D10" s="49" t="s">
        <v>3</v>
      </c>
      <c r="E10" s="49" t="s">
        <v>13</v>
      </c>
      <c r="F10" s="49" t="s">
        <v>14</v>
      </c>
      <c r="G10" s="49" t="s">
        <v>16</v>
      </c>
      <c r="H10" s="49" t="s">
        <v>17</v>
      </c>
      <c r="I10" s="49" t="s">
        <v>18</v>
      </c>
      <c r="J10" s="49" t="s">
        <v>15</v>
      </c>
      <c r="K10" s="49" t="s">
        <v>23</v>
      </c>
      <c r="L10" s="49" t="s">
        <v>1556</v>
      </c>
      <c r="M10" s="49" t="s">
        <v>26</v>
      </c>
      <c r="N10" s="49" t="s">
        <v>25</v>
      </c>
      <c r="O10" s="49" t="s">
        <v>24</v>
      </c>
    </row>
    <row r="11" spans="1:16" ht="51" x14ac:dyDescent="0.2">
      <c r="A11" s="175" t="s">
        <v>20</v>
      </c>
      <c r="B11" s="61">
        <v>124</v>
      </c>
      <c r="C11" s="61" t="s">
        <v>529</v>
      </c>
      <c r="D11" s="71" t="s">
        <v>183</v>
      </c>
      <c r="E11" s="61" t="s">
        <v>58</v>
      </c>
      <c r="F11" s="62">
        <v>414.13593749999995</v>
      </c>
      <c r="G11" s="62">
        <v>157.17890259999999</v>
      </c>
      <c r="H11" s="62">
        <v>8.077</v>
      </c>
      <c r="I11" s="62">
        <v>0</v>
      </c>
      <c r="J11" s="62">
        <v>406.05893749999996</v>
      </c>
      <c r="K11" s="99">
        <v>1</v>
      </c>
      <c r="L11" s="51">
        <f>G11*K11</f>
        <v>157.17890259999999</v>
      </c>
      <c r="M11" s="51">
        <f t="shared" ref="M11:M17" si="0">K11*H11</f>
        <v>8.077</v>
      </c>
      <c r="N11" s="51">
        <f t="shared" ref="N11:N17" si="1">K11*I11</f>
        <v>0</v>
      </c>
      <c r="O11" s="51">
        <f t="shared" ref="O11:O17" si="2">J11*K11</f>
        <v>406.05893749999996</v>
      </c>
    </row>
    <row r="12" spans="1:16" ht="51" x14ac:dyDescent="0.2">
      <c r="A12" s="175"/>
      <c r="B12" s="61">
        <v>123</v>
      </c>
      <c r="C12" s="61" t="s">
        <v>528</v>
      </c>
      <c r="D12" s="71" t="s">
        <v>182</v>
      </c>
      <c r="E12" s="61" t="s">
        <v>58</v>
      </c>
      <c r="F12" s="62">
        <v>310.99268999999998</v>
      </c>
      <c r="G12" s="62">
        <v>166.0234403</v>
      </c>
      <c r="H12" s="62">
        <v>8.6159999999999997</v>
      </c>
      <c r="I12" s="62">
        <v>0</v>
      </c>
      <c r="J12" s="62">
        <v>302.37669</v>
      </c>
      <c r="K12" s="99">
        <v>0.7</v>
      </c>
      <c r="L12" s="51">
        <f t="shared" ref="L12:L32" si="3">G12*K12</f>
        <v>116.21640821</v>
      </c>
      <c r="M12" s="51">
        <f t="shared" si="0"/>
        <v>6.0311999999999992</v>
      </c>
      <c r="N12" s="51">
        <f t="shared" si="1"/>
        <v>0</v>
      </c>
      <c r="O12" s="51">
        <f t="shared" si="2"/>
        <v>211.66368299999999</v>
      </c>
    </row>
    <row r="13" spans="1:16" ht="25.5" x14ac:dyDescent="0.2">
      <c r="A13" s="175"/>
      <c r="B13" s="61">
        <v>130</v>
      </c>
      <c r="C13" s="61" t="s">
        <v>536</v>
      </c>
      <c r="D13" s="71" t="s">
        <v>189</v>
      </c>
      <c r="E13" s="61" t="s">
        <v>58</v>
      </c>
      <c r="F13" s="62">
        <v>116.71250000000001</v>
      </c>
      <c r="G13" s="62">
        <v>111.89751025000001</v>
      </c>
      <c r="H13" s="62">
        <v>6.8250000000000002</v>
      </c>
      <c r="I13" s="62">
        <v>0</v>
      </c>
      <c r="J13" s="62">
        <v>109.8875</v>
      </c>
      <c r="K13" s="52">
        <v>1.7</v>
      </c>
      <c r="L13" s="51">
        <f t="shared" si="3"/>
        <v>190.22576742500002</v>
      </c>
      <c r="M13" s="51">
        <f t="shared" si="0"/>
        <v>11.602499999999999</v>
      </c>
      <c r="N13" s="51">
        <f t="shared" si="1"/>
        <v>0</v>
      </c>
      <c r="O13" s="51">
        <f t="shared" si="2"/>
        <v>186.80875</v>
      </c>
      <c r="P13" s="5" t="s">
        <v>1677</v>
      </c>
    </row>
    <row r="14" spans="1:16" ht="76.5" x14ac:dyDescent="0.2">
      <c r="A14" s="175"/>
      <c r="B14" s="61">
        <v>45</v>
      </c>
      <c r="C14" s="61" t="s">
        <v>441</v>
      </c>
      <c r="D14" s="71" t="s">
        <v>442</v>
      </c>
      <c r="E14" s="61" t="s">
        <v>120</v>
      </c>
      <c r="F14" s="62">
        <v>184.89000000000001</v>
      </c>
      <c r="G14" s="62">
        <v>177.24</v>
      </c>
      <c r="H14" s="62">
        <v>10.92</v>
      </c>
      <c r="I14" s="62">
        <v>0</v>
      </c>
      <c r="J14" s="62">
        <v>173.97000000000003</v>
      </c>
      <c r="K14" s="50">
        <v>1</v>
      </c>
      <c r="L14" s="51">
        <f t="shared" si="3"/>
        <v>177.24</v>
      </c>
      <c r="M14" s="51">
        <f t="shared" si="0"/>
        <v>10.92</v>
      </c>
      <c r="N14" s="51">
        <f t="shared" si="1"/>
        <v>0</v>
      </c>
      <c r="O14" s="51">
        <f t="shared" si="2"/>
        <v>173.97000000000003</v>
      </c>
      <c r="P14" s="5" t="s">
        <v>1678</v>
      </c>
    </row>
    <row r="15" spans="1:16" ht="38.25" x14ac:dyDescent="0.2">
      <c r="A15" s="175"/>
      <c r="B15" s="61">
        <v>115</v>
      </c>
      <c r="C15" s="61" t="s">
        <v>174</v>
      </c>
      <c r="D15" s="71" t="s">
        <v>520</v>
      </c>
      <c r="E15" s="61" t="s">
        <v>58</v>
      </c>
      <c r="F15" s="62">
        <v>34.200000000000003</v>
      </c>
      <c r="G15" s="62">
        <v>32.907240000000002</v>
      </c>
      <c r="H15" s="62">
        <v>1.83</v>
      </c>
      <c r="I15" s="62">
        <v>0</v>
      </c>
      <c r="J15" s="62">
        <v>32.370000000000005</v>
      </c>
      <c r="K15" s="50">
        <v>1</v>
      </c>
      <c r="L15" s="51">
        <f t="shared" ref="L15" si="4">G15*K15</f>
        <v>32.907240000000002</v>
      </c>
      <c r="M15" s="51">
        <f t="shared" ref="M15" si="5">K15*H15</f>
        <v>1.83</v>
      </c>
      <c r="N15" s="51">
        <f t="shared" ref="N15" si="6">K15*I15</f>
        <v>0</v>
      </c>
      <c r="O15" s="51">
        <f t="shared" ref="O15" si="7">J15*K15</f>
        <v>32.370000000000005</v>
      </c>
    </row>
    <row r="16" spans="1:16" ht="63.75" x14ac:dyDescent="0.2">
      <c r="A16" s="175"/>
      <c r="B16" s="61">
        <v>144</v>
      </c>
      <c r="C16" s="61" t="s">
        <v>551</v>
      </c>
      <c r="D16" s="53" t="s">
        <v>202</v>
      </c>
      <c r="E16" s="54" t="s">
        <v>58</v>
      </c>
      <c r="F16" s="55">
        <v>31.117000000000001</v>
      </c>
      <c r="G16" s="55">
        <v>0</v>
      </c>
      <c r="H16" s="55">
        <v>31.117000000000001</v>
      </c>
      <c r="I16" s="55">
        <v>0</v>
      </c>
      <c r="J16" s="55">
        <v>0</v>
      </c>
      <c r="K16" s="50">
        <v>1</v>
      </c>
      <c r="L16" s="51">
        <f t="shared" si="3"/>
        <v>0</v>
      </c>
      <c r="M16" s="51">
        <f t="shared" si="0"/>
        <v>31.117000000000001</v>
      </c>
      <c r="N16" s="51">
        <f t="shared" si="1"/>
        <v>0</v>
      </c>
      <c r="O16" s="51">
        <f t="shared" si="2"/>
        <v>0</v>
      </c>
    </row>
    <row r="17" spans="1:15" x14ac:dyDescent="0.2">
      <c r="A17" s="175"/>
      <c r="B17" s="62"/>
      <c r="C17" s="62"/>
      <c r="D17" s="72"/>
      <c r="E17" s="62"/>
      <c r="F17" s="62"/>
      <c r="G17" s="62"/>
      <c r="H17" s="55"/>
      <c r="I17" s="55"/>
      <c r="J17" s="55"/>
      <c r="K17" s="50"/>
      <c r="L17" s="51">
        <f t="shared" si="3"/>
        <v>0</v>
      </c>
      <c r="M17" s="51">
        <f t="shared" si="0"/>
        <v>0</v>
      </c>
      <c r="N17" s="51">
        <f t="shared" si="1"/>
        <v>0</v>
      </c>
      <c r="O17" s="51">
        <f t="shared" si="2"/>
        <v>0</v>
      </c>
    </row>
    <row r="18" spans="1:15" x14ac:dyDescent="0.2">
      <c r="A18" s="175"/>
      <c r="B18" s="172" t="s">
        <v>27</v>
      </c>
      <c r="C18" s="172"/>
      <c r="D18" s="172"/>
      <c r="E18" s="172"/>
      <c r="F18" s="172"/>
      <c r="G18" s="172"/>
      <c r="H18" s="172"/>
      <c r="I18" s="172"/>
      <c r="J18" s="172"/>
      <c r="K18" s="172"/>
      <c r="L18" s="56">
        <f>SUM(L11:L17)</f>
        <v>673.76831823499992</v>
      </c>
      <c r="M18" s="56">
        <f>SUM(M11:M17)</f>
        <v>69.577699999999993</v>
      </c>
      <c r="N18" s="56">
        <f>SUM(N11:N17)</f>
        <v>0</v>
      </c>
      <c r="O18" s="56">
        <f>SUM(O11:O17)</f>
        <v>1010.8713705</v>
      </c>
    </row>
    <row r="19" spans="1:15" x14ac:dyDescent="0.2">
      <c r="A19" s="174" t="s">
        <v>21</v>
      </c>
      <c r="B19" s="61" t="s">
        <v>1623</v>
      </c>
      <c r="C19" s="61" t="s">
        <v>1624</v>
      </c>
      <c r="D19" s="71" t="s">
        <v>1625</v>
      </c>
      <c r="E19" s="61" t="s">
        <v>231</v>
      </c>
      <c r="F19" s="62">
        <v>39.06</v>
      </c>
      <c r="G19" s="62">
        <v>0</v>
      </c>
      <c r="H19" s="62">
        <v>1.82</v>
      </c>
      <c r="I19" s="62">
        <v>37.24</v>
      </c>
      <c r="J19" s="62">
        <v>0</v>
      </c>
      <c r="K19" s="99">
        <v>4.5</v>
      </c>
      <c r="L19" s="51">
        <f t="shared" si="3"/>
        <v>0</v>
      </c>
      <c r="M19" s="51">
        <f>K19*H19</f>
        <v>8.19</v>
      </c>
      <c r="N19" s="51">
        <f>K19*I19</f>
        <v>167.58</v>
      </c>
      <c r="O19" s="51">
        <f>J19*K19</f>
        <v>0</v>
      </c>
    </row>
    <row r="20" spans="1:15" x14ac:dyDescent="0.2">
      <c r="A20" s="174"/>
      <c r="B20" s="61">
        <v>188</v>
      </c>
      <c r="C20" s="61" t="s">
        <v>239</v>
      </c>
      <c r="D20" s="71" t="s">
        <v>240</v>
      </c>
      <c r="E20" s="54" t="s">
        <v>56</v>
      </c>
      <c r="F20" s="62">
        <v>48.7</v>
      </c>
      <c r="G20" s="62">
        <v>37.912950000000002</v>
      </c>
      <c r="H20" s="62">
        <v>1.82</v>
      </c>
      <c r="I20" s="62">
        <v>0</v>
      </c>
      <c r="J20" s="62">
        <v>46.88</v>
      </c>
      <c r="K20" s="99">
        <v>1</v>
      </c>
      <c r="L20" s="51">
        <f t="shared" si="3"/>
        <v>37.912950000000002</v>
      </c>
      <c r="M20" s="51">
        <f>K20*H20</f>
        <v>1.82</v>
      </c>
      <c r="N20" s="51">
        <f>K20*I20</f>
        <v>0</v>
      </c>
      <c r="O20" s="51">
        <f>J20*K20</f>
        <v>46.88</v>
      </c>
    </row>
    <row r="21" spans="1:15" ht="25.5" x14ac:dyDescent="0.2">
      <c r="A21" s="174"/>
      <c r="B21" s="61">
        <v>196</v>
      </c>
      <c r="C21" s="61" t="s">
        <v>251</v>
      </c>
      <c r="D21" s="71" t="s">
        <v>252</v>
      </c>
      <c r="E21" s="54" t="s">
        <v>56</v>
      </c>
      <c r="F21" s="62">
        <v>33.229999999999997</v>
      </c>
      <c r="G21" s="62">
        <v>29.029727999999999</v>
      </c>
      <c r="H21" s="62">
        <v>0</v>
      </c>
      <c r="I21" s="62">
        <v>0</v>
      </c>
      <c r="J21" s="62">
        <v>33.229999999999997</v>
      </c>
      <c r="K21" s="99">
        <v>1.5</v>
      </c>
      <c r="L21" s="51">
        <f t="shared" si="3"/>
        <v>43.544591999999994</v>
      </c>
      <c r="M21" s="51">
        <f>K21*H21</f>
        <v>0</v>
      </c>
      <c r="N21" s="51">
        <f>K21*I21</f>
        <v>0</v>
      </c>
      <c r="O21" s="51">
        <f>J21*K21</f>
        <v>49.844999999999999</v>
      </c>
    </row>
    <row r="22" spans="1:15" x14ac:dyDescent="0.2">
      <c r="A22" s="174"/>
      <c r="B22" s="61"/>
      <c r="C22" s="61"/>
      <c r="D22" s="71"/>
      <c r="E22" s="54"/>
      <c r="F22" s="62"/>
      <c r="G22" s="62"/>
      <c r="H22" s="62"/>
      <c r="I22" s="62"/>
      <c r="J22" s="62"/>
      <c r="K22" s="99"/>
      <c r="L22" s="51">
        <f t="shared" si="3"/>
        <v>0</v>
      </c>
      <c r="M22" s="51">
        <f>K22*H22</f>
        <v>0</v>
      </c>
      <c r="N22" s="51">
        <f>K22*I22</f>
        <v>0</v>
      </c>
      <c r="O22" s="51">
        <f>J22*K22</f>
        <v>0</v>
      </c>
    </row>
    <row r="23" spans="1:15" x14ac:dyDescent="0.2">
      <c r="A23" s="174"/>
      <c r="B23" s="172" t="s">
        <v>27</v>
      </c>
      <c r="C23" s="172"/>
      <c r="D23" s="172"/>
      <c r="E23" s="172"/>
      <c r="F23" s="172"/>
      <c r="G23" s="172"/>
      <c r="H23" s="172"/>
      <c r="I23" s="172"/>
      <c r="J23" s="172"/>
      <c r="K23" s="172"/>
      <c r="L23" s="56">
        <f>SUM(L19:L22)</f>
        <v>81.457541999999989</v>
      </c>
      <c r="M23" s="56">
        <f>SUM(M19:M22)</f>
        <v>10.01</v>
      </c>
      <c r="N23" s="56">
        <f t="shared" ref="N23" si="8">SUM(N19:N22)</f>
        <v>167.58</v>
      </c>
      <c r="O23" s="56">
        <f>SUM(O19:O22)</f>
        <v>96.724999999999994</v>
      </c>
    </row>
    <row r="24" spans="1:15" ht="51" x14ac:dyDescent="0.2">
      <c r="A24" s="174" t="s">
        <v>22</v>
      </c>
      <c r="B24" s="61">
        <v>272</v>
      </c>
      <c r="C24" s="61" t="s">
        <v>328</v>
      </c>
      <c r="D24" s="71" t="s">
        <v>668</v>
      </c>
      <c r="E24" s="61" t="s">
        <v>47</v>
      </c>
      <c r="F24" s="62">
        <v>3.26</v>
      </c>
      <c r="G24" s="62">
        <v>0</v>
      </c>
      <c r="H24" s="62">
        <v>0</v>
      </c>
      <c r="I24" s="62">
        <v>0</v>
      </c>
      <c r="J24" s="62">
        <v>3.26</v>
      </c>
      <c r="K24" s="99">
        <v>7</v>
      </c>
      <c r="L24" s="51">
        <f t="shared" si="3"/>
        <v>0</v>
      </c>
      <c r="M24" s="51">
        <f t="shared" ref="M24:M30" si="9">K24*H24</f>
        <v>0</v>
      </c>
      <c r="N24" s="51">
        <f t="shared" ref="N24:N30" si="10">K24*I24</f>
        <v>0</v>
      </c>
      <c r="O24" s="51">
        <f t="shared" ref="O24:O30" si="11">J24*K24</f>
        <v>22.82</v>
      </c>
    </row>
    <row r="25" spans="1:15" ht="51" x14ac:dyDescent="0.2">
      <c r="A25" s="174"/>
      <c r="B25" s="61">
        <v>302</v>
      </c>
      <c r="C25" s="61" t="s">
        <v>341</v>
      </c>
      <c r="D25" s="71" t="s">
        <v>699</v>
      </c>
      <c r="E25" s="61" t="s">
        <v>47</v>
      </c>
      <c r="F25" s="62">
        <v>18.11</v>
      </c>
      <c r="G25" s="62">
        <v>0</v>
      </c>
      <c r="H25" s="62">
        <v>0</v>
      </c>
      <c r="I25" s="62">
        <v>0</v>
      </c>
      <c r="J25" s="62">
        <v>18.11</v>
      </c>
      <c r="K25" s="99">
        <v>0.6</v>
      </c>
      <c r="L25" s="51">
        <f t="shared" ref="L25" si="12">G25*K25</f>
        <v>0</v>
      </c>
      <c r="M25" s="51">
        <f t="shared" si="9"/>
        <v>0</v>
      </c>
      <c r="N25" s="51">
        <f t="shared" si="10"/>
        <v>0</v>
      </c>
      <c r="O25" s="51">
        <f t="shared" si="11"/>
        <v>10.866</v>
      </c>
    </row>
    <row r="26" spans="1:15" ht="38.25" x14ac:dyDescent="0.2">
      <c r="A26" s="174"/>
      <c r="B26" s="61">
        <v>615</v>
      </c>
      <c r="C26" s="61" t="s">
        <v>1303</v>
      </c>
      <c r="D26" s="71" t="s">
        <v>1304</v>
      </c>
      <c r="E26" s="54" t="s">
        <v>58</v>
      </c>
      <c r="F26" s="62">
        <v>2.83</v>
      </c>
      <c r="G26" s="62">
        <v>0</v>
      </c>
      <c r="H26" s="62">
        <v>0</v>
      </c>
      <c r="I26" s="62">
        <v>0</v>
      </c>
      <c r="J26" s="62">
        <v>2.83</v>
      </c>
      <c r="K26" s="99">
        <v>2</v>
      </c>
      <c r="L26" s="51">
        <f t="shared" si="3"/>
        <v>0</v>
      </c>
      <c r="M26" s="51">
        <f t="shared" si="9"/>
        <v>0</v>
      </c>
      <c r="N26" s="51">
        <f t="shared" si="10"/>
        <v>0</v>
      </c>
      <c r="O26" s="51">
        <f t="shared" si="11"/>
        <v>5.66</v>
      </c>
    </row>
    <row r="27" spans="1:15" ht="25.5" x14ac:dyDescent="0.2">
      <c r="A27" s="174"/>
      <c r="B27" s="61">
        <v>353</v>
      </c>
      <c r="C27" s="61" t="s">
        <v>784</v>
      </c>
      <c r="D27" s="71" t="s">
        <v>785</v>
      </c>
      <c r="E27" s="54" t="s">
        <v>58</v>
      </c>
      <c r="F27" s="62">
        <v>4.1399999999999997</v>
      </c>
      <c r="G27" s="62">
        <v>0</v>
      </c>
      <c r="H27" s="62">
        <v>0</v>
      </c>
      <c r="I27" s="62">
        <v>0</v>
      </c>
      <c r="J27" s="62">
        <v>4.1399999999999997</v>
      </c>
      <c r="K27" s="99">
        <v>1</v>
      </c>
      <c r="L27" s="51">
        <f t="shared" si="3"/>
        <v>0</v>
      </c>
      <c r="M27" s="51">
        <f t="shared" si="9"/>
        <v>0</v>
      </c>
      <c r="N27" s="51">
        <f t="shared" si="10"/>
        <v>0</v>
      </c>
      <c r="O27" s="51">
        <f t="shared" si="11"/>
        <v>4.1399999999999997</v>
      </c>
    </row>
    <row r="28" spans="1:15" x14ac:dyDescent="0.2">
      <c r="A28" s="174"/>
      <c r="B28" s="61">
        <v>533</v>
      </c>
      <c r="C28" s="61" t="s">
        <v>1139</v>
      </c>
      <c r="D28" s="71" t="s">
        <v>1140</v>
      </c>
      <c r="E28" s="54" t="s">
        <v>58</v>
      </c>
      <c r="F28" s="62">
        <v>18.54</v>
      </c>
      <c r="G28" s="62">
        <v>0</v>
      </c>
      <c r="H28" s="62">
        <v>0</v>
      </c>
      <c r="I28" s="62">
        <v>0</v>
      </c>
      <c r="J28" s="62">
        <v>18.54</v>
      </c>
      <c r="K28" s="99">
        <v>1</v>
      </c>
      <c r="L28" s="51">
        <f t="shared" si="3"/>
        <v>0</v>
      </c>
      <c r="M28" s="51">
        <f t="shared" si="9"/>
        <v>0</v>
      </c>
      <c r="N28" s="51">
        <f t="shared" si="10"/>
        <v>0</v>
      </c>
      <c r="O28" s="51">
        <f t="shared" si="11"/>
        <v>18.54</v>
      </c>
    </row>
    <row r="29" spans="1:15" ht="153" x14ac:dyDescent="0.2">
      <c r="A29" s="174"/>
      <c r="B29" s="61">
        <v>329</v>
      </c>
      <c r="C29" s="61" t="s">
        <v>356</v>
      </c>
      <c r="D29" s="71" t="s">
        <v>738</v>
      </c>
      <c r="E29" s="54" t="s">
        <v>739</v>
      </c>
      <c r="F29" s="62">
        <v>2.85</v>
      </c>
      <c r="G29" s="62">
        <v>0</v>
      </c>
      <c r="H29" s="62">
        <v>0</v>
      </c>
      <c r="I29" s="62">
        <v>0</v>
      </c>
      <c r="J29" s="62">
        <v>2.85</v>
      </c>
      <c r="K29" s="99">
        <v>11.8</v>
      </c>
      <c r="L29" s="51">
        <f t="shared" ref="L29" si="13">G29*K29</f>
        <v>0</v>
      </c>
      <c r="M29" s="51">
        <f t="shared" si="9"/>
        <v>0</v>
      </c>
      <c r="N29" s="51">
        <f t="shared" si="10"/>
        <v>0</v>
      </c>
      <c r="O29" s="51">
        <f t="shared" si="11"/>
        <v>33.630000000000003</v>
      </c>
    </row>
    <row r="30" spans="1:15" ht="38.25" x14ac:dyDescent="0.2">
      <c r="A30" s="174"/>
      <c r="B30" s="61">
        <v>595</v>
      </c>
      <c r="C30" s="61" t="s">
        <v>1263</v>
      </c>
      <c r="D30" s="71" t="s">
        <v>1264</v>
      </c>
      <c r="E30" s="54" t="s">
        <v>58</v>
      </c>
      <c r="F30" s="62">
        <v>5.16</v>
      </c>
      <c r="G30" s="62">
        <v>0</v>
      </c>
      <c r="H30" s="62">
        <v>0</v>
      </c>
      <c r="I30" s="62">
        <v>0</v>
      </c>
      <c r="J30" s="62">
        <v>5.16</v>
      </c>
      <c r="K30" s="99">
        <v>3</v>
      </c>
      <c r="L30" s="51">
        <f t="shared" si="3"/>
        <v>0</v>
      </c>
      <c r="M30" s="51">
        <f t="shared" si="9"/>
        <v>0</v>
      </c>
      <c r="N30" s="51">
        <f t="shared" si="10"/>
        <v>0</v>
      </c>
      <c r="O30" s="51">
        <f t="shared" si="11"/>
        <v>15.48</v>
      </c>
    </row>
    <row r="31" spans="1:15" x14ac:dyDescent="0.2">
      <c r="A31" s="174"/>
      <c r="B31" s="172" t="s">
        <v>27</v>
      </c>
      <c r="C31" s="172"/>
      <c r="D31" s="172"/>
      <c r="E31" s="172"/>
      <c r="F31" s="172"/>
      <c r="G31" s="172"/>
      <c r="H31" s="172"/>
      <c r="I31" s="172"/>
      <c r="J31" s="172"/>
      <c r="K31" s="172"/>
      <c r="L31" s="56">
        <f>SUM(L24:L30)</f>
        <v>0</v>
      </c>
      <c r="M31" s="56">
        <f>SUM(M24:M30)</f>
        <v>0</v>
      </c>
      <c r="N31" s="56">
        <f t="shared" ref="N31" si="14">SUM(N24:N30)</f>
        <v>0</v>
      </c>
      <c r="O31" s="56">
        <f>SUM(O24:O30)</f>
        <v>111.13600000000001</v>
      </c>
    </row>
    <row r="32" spans="1:15" ht="25.5" x14ac:dyDescent="0.2">
      <c r="A32" s="100" t="s">
        <v>1567</v>
      </c>
      <c r="B32" s="61"/>
      <c r="C32" s="61"/>
      <c r="D32" s="61"/>
      <c r="E32" s="61"/>
      <c r="F32" s="61"/>
      <c r="G32" s="96">
        <f>(L18+L23+L31)*F32</f>
        <v>0</v>
      </c>
      <c r="H32" s="96">
        <v>0</v>
      </c>
      <c r="I32" s="96">
        <f>(N18+N23+N31)*F32</f>
        <v>0</v>
      </c>
      <c r="J32" s="96">
        <f>G32</f>
        <v>0</v>
      </c>
      <c r="K32" s="97">
        <v>0</v>
      </c>
      <c r="L32" s="4">
        <f t="shared" si="3"/>
        <v>0</v>
      </c>
      <c r="M32" s="4">
        <f>K32*H32</f>
        <v>0</v>
      </c>
      <c r="N32" s="4">
        <f>K32*I32</f>
        <v>0</v>
      </c>
      <c r="O32" s="4">
        <f>J32*K32</f>
        <v>0</v>
      </c>
    </row>
    <row r="33" spans="1:15" x14ac:dyDescent="0.2">
      <c r="A33" s="172" t="s">
        <v>29</v>
      </c>
      <c r="B33" s="172"/>
      <c r="C33" s="172"/>
      <c r="D33" s="172"/>
      <c r="E33" s="172"/>
      <c r="F33" s="172"/>
      <c r="G33" s="172"/>
      <c r="H33" s="172"/>
      <c r="I33" s="172"/>
      <c r="J33" s="172"/>
      <c r="K33" s="172"/>
      <c r="L33" s="56">
        <f>ROUND(L18+L23+L31+L32,2)</f>
        <v>755.23</v>
      </c>
      <c r="M33" s="56">
        <f t="shared" ref="M33:O33" si="15">ROUND(M18+M23+M31+M32,2)</f>
        <v>79.59</v>
      </c>
      <c r="N33" s="56">
        <f t="shared" si="15"/>
        <v>167.58</v>
      </c>
      <c r="O33" s="56">
        <f t="shared" si="15"/>
        <v>1218.73</v>
      </c>
    </row>
    <row r="34" spans="1:15" x14ac:dyDescent="0.2">
      <c r="A34" s="172" t="s">
        <v>28</v>
      </c>
      <c r="B34" s="172"/>
      <c r="C34" s="172"/>
      <c r="D34" s="172"/>
      <c r="E34" s="172"/>
      <c r="F34" s="172"/>
      <c r="G34" s="172"/>
      <c r="H34" s="172"/>
      <c r="I34" s="172"/>
      <c r="J34" s="172"/>
      <c r="K34" s="172"/>
      <c r="L34" s="172"/>
      <c r="M34" s="172"/>
      <c r="N34" s="172"/>
      <c r="O34" s="57">
        <f>Ribasso</f>
        <v>0.10150000000000001</v>
      </c>
    </row>
    <row r="35" spans="1:15" x14ac:dyDescent="0.2">
      <c r="A35" s="172" t="s">
        <v>31</v>
      </c>
      <c r="B35" s="172"/>
      <c r="C35" s="172"/>
      <c r="D35" s="172"/>
      <c r="E35" s="172"/>
      <c r="F35" s="172"/>
      <c r="G35" s="172"/>
      <c r="H35" s="172"/>
      <c r="I35" s="172"/>
      <c r="J35" s="172"/>
      <c r="K35" s="172"/>
      <c r="L35" s="172"/>
      <c r="M35" s="172"/>
      <c r="N35" s="172"/>
      <c r="O35" s="56">
        <f>ROUND(O34*O33,2)</f>
        <v>123.7</v>
      </c>
    </row>
    <row r="36" spans="1:15" ht="19.5" x14ac:dyDescent="0.2">
      <c r="A36" s="170" t="s">
        <v>30</v>
      </c>
      <c r="B36" s="170"/>
      <c r="C36" s="170"/>
      <c r="D36" s="170"/>
      <c r="E36" s="170"/>
      <c r="F36" s="170"/>
      <c r="G36" s="170"/>
      <c r="H36" s="170"/>
      <c r="I36" s="170"/>
      <c r="J36" s="170"/>
      <c r="K36" s="170"/>
      <c r="L36" s="58">
        <f>L33-(O34*L33)</f>
        <v>678.57415500000002</v>
      </c>
      <c r="M36" s="58">
        <f>M33</f>
        <v>79.59</v>
      </c>
      <c r="N36" s="58">
        <f>N33</f>
        <v>167.58</v>
      </c>
      <c r="O36" s="58">
        <f>O33-O35</f>
        <v>1095.03</v>
      </c>
    </row>
    <row r="37" spans="1:15" ht="19.5" x14ac:dyDescent="0.2">
      <c r="A37" s="170" t="s">
        <v>7</v>
      </c>
      <c r="B37" s="170"/>
      <c r="C37" s="170"/>
      <c r="D37" s="170"/>
      <c r="E37" s="170"/>
      <c r="F37" s="170"/>
      <c r="G37" s="170"/>
      <c r="H37" s="170"/>
      <c r="I37" s="170"/>
      <c r="J37" s="170"/>
      <c r="K37" s="170"/>
      <c r="L37" s="170"/>
      <c r="M37" s="170"/>
      <c r="N37" s="170"/>
      <c r="O37" s="98">
        <f>M36+N36+O36</f>
        <v>1342.2</v>
      </c>
    </row>
    <row r="38" spans="1:15" x14ac:dyDescent="0.2">
      <c r="A38" s="59"/>
      <c r="B38" s="59"/>
      <c r="C38" s="59"/>
      <c r="D38" s="5" t="s">
        <v>4</v>
      </c>
    </row>
    <row r="39" spans="1:15" x14ac:dyDescent="0.2">
      <c r="A39" s="63"/>
      <c r="B39" s="63"/>
      <c r="C39" s="63"/>
      <c r="D39" s="5" t="s">
        <v>37</v>
      </c>
    </row>
  </sheetData>
  <mergeCells count="22">
    <mergeCell ref="B6:K6"/>
    <mergeCell ref="D8:K8"/>
    <mergeCell ref="C3:I3"/>
    <mergeCell ref="J3:K3"/>
    <mergeCell ref="C4:I5"/>
    <mergeCell ref="J4:J5"/>
    <mergeCell ref="A36:K36"/>
    <mergeCell ref="A37:N37"/>
    <mergeCell ref="B1:O1"/>
    <mergeCell ref="A2:O2"/>
    <mergeCell ref="A33:K33"/>
    <mergeCell ref="A35:N35"/>
    <mergeCell ref="A34:N34"/>
    <mergeCell ref="A11:A18"/>
    <mergeCell ref="B18:K18"/>
    <mergeCell ref="C7:K7"/>
    <mergeCell ref="A19:A23"/>
    <mergeCell ref="B23:K23"/>
    <mergeCell ref="A24:A31"/>
    <mergeCell ref="B31:K31"/>
    <mergeCell ref="L3:O9"/>
    <mergeCell ref="B9:K9"/>
  </mergeCells>
  <pageMargins left="0.7" right="0.7" top="0.75" bottom="0.75" header="0.3" footer="0.3"/>
  <pageSetup paperSize="9" scale="4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1400-000000000000}">
          <x14:formula1>
            <xm:f>Appoggio!$C$2:$C$3</xm:f>
          </x14:formula1>
          <xm:sqref>K32</xm:sqref>
        </x14:dataValidation>
        <x14:dataValidation type="list" allowBlank="1" showInputMessage="1" showErrorMessage="1" xr:uid="{00000000-0002-0000-1400-000001000000}">
          <x14:formula1>
            <xm:f>Appoggio!$D$2:$D$3</xm:f>
          </x14:formula1>
          <xm:sqref>J4:J5</xm:sqref>
        </x14:dataValidation>
        <x14:dataValidation type="list" allowBlank="1" showInputMessage="1" showErrorMessage="1" xr:uid="{00000000-0002-0000-1400-000002000000}">
          <x14:formula1>
            <xm:f>Appoggio!$A$2:$A$5</xm:f>
          </x14:formula1>
          <xm:sqref>B7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O34"/>
  <sheetViews>
    <sheetView topLeftCell="A16" zoomScale="85" zoomScaleNormal="85" workbookViewId="0">
      <selection activeCell="B7" sqref="B7:K7"/>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4" width="16" style="5" bestFit="1" customWidth="1"/>
    <col min="15" max="15" width="19.28515625" style="5" bestFit="1" customWidth="1"/>
    <col min="16" max="16384" width="26.7109375" style="5"/>
  </cols>
  <sheetData>
    <row r="1" spans="1:15" ht="100.5" customHeight="1" x14ac:dyDescent="0.2">
      <c r="A1" s="60"/>
      <c r="B1" s="152" t="s">
        <v>1560</v>
      </c>
      <c r="C1" s="153"/>
      <c r="D1" s="153"/>
      <c r="E1" s="153"/>
      <c r="F1" s="153"/>
      <c r="G1" s="153"/>
      <c r="H1" s="153"/>
      <c r="I1" s="153"/>
      <c r="J1" s="153"/>
      <c r="K1" s="153"/>
      <c r="L1" s="153"/>
      <c r="M1" s="153"/>
      <c r="N1" s="153"/>
      <c r="O1" s="154"/>
    </row>
    <row r="2" spans="1:15" ht="19.5" x14ac:dyDescent="0.25">
      <c r="A2" s="149" t="s">
        <v>1559</v>
      </c>
      <c r="B2" s="150"/>
      <c r="C2" s="150"/>
      <c r="D2" s="150"/>
      <c r="E2" s="150"/>
      <c r="F2" s="150"/>
      <c r="G2" s="150"/>
      <c r="H2" s="150"/>
      <c r="I2" s="150"/>
      <c r="J2" s="150"/>
      <c r="K2" s="150"/>
      <c r="L2" s="150"/>
      <c r="M2" s="150"/>
      <c r="N2" s="150"/>
      <c r="O2" s="151"/>
    </row>
    <row r="3" spans="1:15" x14ac:dyDescent="0.2">
      <c r="A3" s="30" t="s">
        <v>0</v>
      </c>
      <c r="B3" s="82" t="str">
        <f>INTESTAZIONE!B2</f>
        <v>Tecnocostruzioni s.r.l.</v>
      </c>
      <c r="C3" s="164" t="s">
        <v>1558</v>
      </c>
      <c r="D3" s="165"/>
      <c r="E3" s="165"/>
      <c r="F3" s="165"/>
      <c r="G3" s="165"/>
      <c r="H3" s="165"/>
      <c r="I3" s="165"/>
      <c r="J3" s="165"/>
      <c r="K3" s="166"/>
      <c r="L3" s="155"/>
      <c r="M3" s="155"/>
      <c r="N3" s="156"/>
      <c r="O3" s="157"/>
    </row>
    <row r="4" spans="1:15" ht="30" customHeight="1" x14ac:dyDescent="0.2">
      <c r="A4" s="30" t="s">
        <v>1</v>
      </c>
      <c r="B4" s="108" t="str">
        <f>INTESTAZIONE!F4</f>
        <v>Luglio 2024</v>
      </c>
      <c r="C4" s="167"/>
      <c r="D4" s="168"/>
      <c r="E4" s="168"/>
      <c r="F4" s="168"/>
      <c r="G4" s="168"/>
      <c r="H4" s="168"/>
      <c r="I4" s="168"/>
      <c r="J4" s="168"/>
      <c r="K4" s="169"/>
      <c r="L4" s="158"/>
      <c r="M4" s="158"/>
      <c r="N4" s="159"/>
      <c r="O4" s="160"/>
    </row>
    <row r="5" spans="1:15" x14ac:dyDescent="0.2">
      <c r="A5" s="83" t="s">
        <v>39</v>
      </c>
      <c r="B5" s="30"/>
      <c r="C5" s="171" t="s">
        <v>40</v>
      </c>
      <c r="D5" s="171"/>
      <c r="E5" s="171"/>
      <c r="F5" s="171"/>
      <c r="G5" s="171"/>
      <c r="H5" s="171"/>
      <c r="I5" s="171"/>
      <c r="J5" s="171"/>
      <c r="K5" s="171"/>
      <c r="L5" s="158"/>
      <c r="M5" s="158"/>
      <c r="N5" s="159"/>
      <c r="O5" s="160"/>
    </row>
    <row r="6" spans="1:15" x14ac:dyDescent="0.2">
      <c r="A6" s="84" t="s">
        <v>1557</v>
      </c>
      <c r="B6" s="30" t="s">
        <v>1582</v>
      </c>
      <c r="C6" s="109" t="s">
        <v>1619</v>
      </c>
      <c r="D6" s="171" t="s">
        <v>41</v>
      </c>
      <c r="E6" s="171"/>
      <c r="F6" s="171"/>
      <c r="G6" s="171"/>
      <c r="H6" s="171"/>
      <c r="I6" s="171"/>
      <c r="J6" s="171"/>
      <c r="K6" s="171"/>
      <c r="L6" s="158"/>
      <c r="M6" s="158"/>
      <c r="N6" s="159"/>
      <c r="O6" s="160"/>
    </row>
    <row r="7" spans="1:15" ht="84" customHeight="1" x14ac:dyDescent="0.2">
      <c r="A7" s="84" t="s">
        <v>3</v>
      </c>
      <c r="B7" s="173"/>
      <c r="C7" s="173"/>
      <c r="D7" s="173"/>
      <c r="E7" s="173"/>
      <c r="F7" s="173"/>
      <c r="G7" s="173"/>
      <c r="H7" s="173"/>
      <c r="I7" s="173"/>
      <c r="J7" s="173"/>
      <c r="K7" s="173"/>
      <c r="L7" s="161"/>
      <c r="M7" s="161"/>
      <c r="N7" s="162"/>
      <c r="O7" s="163"/>
    </row>
    <row r="8" spans="1:15" ht="63.75" x14ac:dyDescent="0.2">
      <c r="A8" s="48" t="s">
        <v>38</v>
      </c>
      <c r="B8" s="49" t="s">
        <v>9</v>
      </c>
      <c r="C8" s="49" t="s">
        <v>1568</v>
      </c>
      <c r="D8" s="49" t="s">
        <v>3</v>
      </c>
      <c r="E8" s="49" t="s">
        <v>13</v>
      </c>
      <c r="F8" s="49" t="s">
        <v>14</v>
      </c>
      <c r="G8" s="49" t="s">
        <v>16</v>
      </c>
      <c r="H8" s="49" t="s">
        <v>17</v>
      </c>
      <c r="I8" s="49" t="s">
        <v>18</v>
      </c>
      <c r="J8" s="49" t="s">
        <v>15</v>
      </c>
      <c r="K8" s="49" t="s">
        <v>23</v>
      </c>
      <c r="L8" s="49" t="s">
        <v>1556</v>
      </c>
      <c r="M8" s="49" t="s">
        <v>26</v>
      </c>
      <c r="N8" s="49" t="s">
        <v>25</v>
      </c>
      <c r="O8" s="49" t="s">
        <v>24</v>
      </c>
    </row>
    <row r="9" spans="1:15" x14ac:dyDescent="0.2">
      <c r="A9" s="175" t="s">
        <v>20</v>
      </c>
      <c r="B9" s="61">
        <f>'EPU '!A26</f>
        <v>23</v>
      </c>
      <c r="C9" s="61" t="str">
        <f>'EPU '!B26</f>
        <v>AP-23</v>
      </c>
      <c r="D9" s="61" t="str">
        <f>'EPU '!C26</f>
        <v>Reperibilità pronto intervento - garanzia del servizio h 24 - 7gg manutenzioni acquedotto e fognatura. Servizio autospurgo h 24 sabati, domeniche e festivi - 2 persone</v>
      </c>
      <c r="E9" s="61" t="str">
        <f>'EPU '!D26</f>
        <v>mese</v>
      </c>
      <c r="F9" s="61">
        <f>'EPU '!E26</f>
        <v>1245.6031010230179</v>
      </c>
      <c r="G9" s="61">
        <f>'EPU '!F26</f>
        <v>187.41666666666666</v>
      </c>
      <c r="H9" s="61">
        <f>'EPU '!G26</f>
        <v>0</v>
      </c>
      <c r="I9" s="61">
        <f>'EPU '!H26</f>
        <v>0</v>
      </c>
      <c r="J9" s="61">
        <f>'EPU '!I26</f>
        <v>1245.6031010230179</v>
      </c>
      <c r="K9" s="99">
        <v>1</v>
      </c>
      <c r="L9" s="51">
        <f>G9*K9</f>
        <v>187.41666666666666</v>
      </c>
      <c r="M9" s="51">
        <f t="shared" ref="M9:M14" si="0">K9*H9</f>
        <v>0</v>
      </c>
      <c r="N9" s="51">
        <f t="shared" ref="N9:N14" si="1">K9*I9</f>
        <v>0</v>
      </c>
      <c r="O9" s="51">
        <f t="shared" ref="O9:O14" si="2">J9*K9</f>
        <v>1245.6031010230179</v>
      </c>
    </row>
    <row r="10" spans="1:15" x14ac:dyDescent="0.2">
      <c r="A10" s="175"/>
      <c r="B10" s="61"/>
      <c r="C10" s="61"/>
      <c r="D10" s="71"/>
      <c r="E10" s="61"/>
      <c r="F10" s="62"/>
      <c r="G10" s="62"/>
      <c r="H10" s="62"/>
      <c r="I10" s="62"/>
      <c r="J10" s="62"/>
      <c r="K10" s="99"/>
      <c r="L10" s="51">
        <f t="shared" ref="L10:L27" si="3">G10*K10</f>
        <v>0</v>
      </c>
      <c r="M10" s="51">
        <f t="shared" si="0"/>
        <v>0</v>
      </c>
      <c r="N10" s="51">
        <f t="shared" si="1"/>
        <v>0</v>
      </c>
      <c r="O10" s="51">
        <f t="shared" si="2"/>
        <v>0</v>
      </c>
    </row>
    <row r="11" spans="1:15" x14ac:dyDescent="0.2">
      <c r="A11" s="175"/>
      <c r="B11" s="61"/>
      <c r="C11" s="61"/>
      <c r="D11" s="71"/>
      <c r="E11" s="61"/>
      <c r="F11" s="62"/>
      <c r="G11" s="62"/>
      <c r="H11" s="62"/>
      <c r="I11" s="62"/>
      <c r="J11" s="62"/>
      <c r="K11" s="52"/>
      <c r="L11" s="51">
        <f t="shared" si="3"/>
        <v>0</v>
      </c>
      <c r="M11" s="51">
        <f t="shared" si="0"/>
        <v>0</v>
      </c>
      <c r="N11" s="51">
        <f t="shared" si="1"/>
        <v>0</v>
      </c>
      <c r="O11" s="51">
        <f t="shared" si="2"/>
        <v>0</v>
      </c>
    </row>
    <row r="12" spans="1:15" x14ac:dyDescent="0.2">
      <c r="A12" s="175"/>
      <c r="B12" s="61"/>
      <c r="C12" s="61"/>
      <c r="D12" s="71"/>
      <c r="E12" s="61"/>
      <c r="F12" s="62"/>
      <c r="G12" s="62"/>
      <c r="H12" s="62"/>
      <c r="I12" s="62"/>
      <c r="J12" s="62"/>
      <c r="K12" s="50"/>
      <c r="L12" s="51">
        <f t="shared" si="3"/>
        <v>0</v>
      </c>
      <c r="M12" s="51">
        <f t="shared" si="0"/>
        <v>0</v>
      </c>
      <c r="N12" s="51">
        <f t="shared" si="1"/>
        <v>0</v>
      </c>
      <c r="O12" s="51">
        <f t="shared" si="2"/>
        <v>0</v>
      </c>
    </row>
    <row r="13" spans="1:15" x14ac:dyDescent="0.2">
      <c r="A13" s="175"/>
      <c r="B13" s="61"/>
      <c r="C13" s="61"/>
      <c r="D13" s="53"/>
      <c r="E13" s="54"/>
      <c r="F13" s="55"/>
      <c r="G13" s="55"/>
      <c r="H13" s="55"/>
      <c r="I13" s="55"/>
      <c r="J13" s="55"/>
      <c r="K13" s="50"/>
      <c r="L13" s="51">
        <f t="shared" si="3"/>
        <v>0</v>
      </c>
      <c r="M13" s="51">
        <f t="shared" si="0"/>
        <v>0</v>
      </c>
      <c r="N13" s="51">
        <f t="shared" si="1"/>
        <v>0</v>
      </c>
      <c r="O13" s="51">
        <f t="shared" si="2"/>
        <v>0</v>
      </c>
    </row>
    <row r="14" spans="1:15" x14ac:dyDescent="0.2">
      <c r="A14" s="175"/>
      <c r="B14" s="62"/>
      <c r="C14" s="62"/>
      <c r="D14" s="72"/>
      <c r="E14" s="62"/>
      <c r="F14" s="62"/>
      <c r="G14" s="62"/>
      <c r="H14" s="55"/>
      <c r="I14" s="55"/>
      <c r="J14" s="55"/>
      <c r="K14" s="50"/>
      <c r="L14" s="51">
        <f t="shared" si="3"/>
        <v>0</v>
      </c>
      <c r="M14" s="51">
        <f t="shared" si="0"/>
        <v>0</v>
      </c>
      <c r="N14" s="51">
        <f t="shared" si="1"/>
        <v>0</v>
      </c>
      <c r="O14" s="51">
        <f t="shared" si="2"/>
        <v>0</v>
      </c>
    </row>
    <row r="15" spans="1:15" x14ac:dyDescent="0.2">
      <c r="A15" s="175"/>
      <c r="B15" s="172" t="s">
        <v>27</v>
      </c>
      <c r="C15" s="172"/>
      <c r="D15" s="172"/>
      <c r="E15" s="172"/>
      <c r="F15" s="172"/>
      <c r="G15" s="172"/>
      <c r="H15" s="172"/>
      <c r="I15" s="172"/>
      <c r="J15" s="172"/>
      <c r="K15" s="172"/>
      <c r="L15" s="56">
        <f>SUM(L9:L14)</f>
        <v>187.41666666666666</v>
      </c>
      <c r="M15" s="56">
        <f>SUM(M9:M14)</f>
        <v>0</v>
      </c>
      <c r="N15" s="56">
        <f>SUM(N9:N14)</f>
        <v>0</v>
      </c>
      <c r="O15" s="56">
        <f>SUM(O9:O14)</f>
        <v>1245.6031010230179</v>
      </c>
    </row>
    <row r="16" spans="1:15" x14ac:dyDescent="0.2">
      <c r="A16" s="174" t="s">
        <v>21</v>
      </c>
      <c r="B16" s="61"/>
      <c r="C16" s="61"/>
      <c r="D16" s="71"/>
      <c r="E16" s="61"/>
      <c r="F16" s="62"/>
      <c r="G16" s="62"/>
      <c r="H16" s="62"/>
      <c r="I16" s="62"/>
      <c r="J16" s="62"/>
      <c r="K16" s="99"/>
      <c r="L16" s="51">
        <f t="shared" si="3"/>
        <v>0</v>
      </c>
      <c r="M16" s="51">
        <f>K16*H16</f>
        <v>0</v>
      </c>
      <c r="N16" s="51">
        <f>K16*I16</f>
        <v>0</v>
      </c>
      <c r="O16" s="51">
        <f>J16*K16</f>
        <v>0</v>
      </c>
    </row>
    <row r="17" spans="1:15" x14ac:dyDescent="0.2">
      <c r="A17" s="174"/>
      <c r="B17" s="61"/>
      <c r="C17" s="61"/>
      <c r="D17" s="71"/>
      <c r="E17" s="54"/>
      <c r="F17" s="62"/>
      <c r="G17" s="62"/>
      <c r="H17" s="62"/>
      <c r="I17" s="62"/>
      <c r="J17" s="62"/>
      <c r="K17" s="99"/>
      <c r="L17" s="51">
        <f t="shared" si="3"/>
        <v>0</v>
      </c>
      <c r="M17" s="51">
        <f>K17*H17</f>
        <v>0</v>
      </c>
      <c r="N17" s="51">
        <f>K17*I17</f>
        <v>0</v>
      </c>
      <c r="O17" s="51">
        <f>J17*K17</f>
        <v>0</v>
      </c>
    </row>
    <row r="18" spans="1:15" x14ac:dyDescent="0.2">
      <c r="A18" s="174"/>
      <c r="B18" s="61"/>
      <c r="C18" s="61"/>
      <c r="D18" s="71"/>
      <c r="E18" s="54"/>
      <c r="F18" s="62"/>
      <c r="G18" s="62"/>
      <c r="H18" s="62"/>
      <c r="I18" s="62"/>
      <c r="J18" s="62"/>
      <c r="K18" s="99"/>
      <c r="L18" s="51">
        <f t="shared" si="3"/>
        <v>0</v>
      </c>
      <c r="M18" s="51">
        <f>K18*H18</f>
        <v>0</v>
      </c>
      <c r="N18" s="51">
        <f>K18*I18</f>
        <v>0</v>
      </c>
      <c r="O18" s="51">
        <f>J18*K18</f>
        <v>0</v>
      </c>
    </row>
    <row r="19" spans="1:15" x14ac:dyDescent="0.2">
      <c r="A19" s="174"/>
      <c r="B19" s="61"/>
      <c r="C19" s="61"/>
      <c r="D19" s="71"/>
      <c r="E19" s="54"/>
      <c r="F19" s="62"/>
      <c r="G19" s="62"/>
      <c r="H19" s="62"/>
      <c r="I19" s="62"/>
      <c r="J19" s="62"/>
      <c r="K19" s="99"/>
      <c r="L19" s="51">
        <f t="shared" si="3"/>
        <v>0</v>
      </c>
      <c r="M19" s="51">
        <f>K19*H19</f>
        <v>0</v>
      </c>
      <c r="N19" s="51">
        <f>K19*I19</f>
        <v>0</v>
      </c>
      <c r="O19" s="51">
        <f>J19*K19</f>
        <v>0</v>
      </c>
    </row>
    <row r="20" spans="1:15" x14ac:dyDescent="0.2">
      <c r="A20" s="174"/>
      <c r="B20" s="172" t="s">
        <v>27</v>
      </c>
      <c r="C20" s="172"/>
      <c r="D20" s="172"/>
      <c r="E20" s="172"/>
      <c r="F20" s="172"/>
      <c r="G20" s="172"/>
      <c r="H20" s="172"/>
      <c r="I20" s="172"/>
      <c r="J20" s="172"/>
      <c r="K20" s="172"/>
      <c r="L20" s="56">
        <f>SUM(L16:L19)</f>
        <v>0</v>
      </c>
      <c r="M20" s="56">
        <f>SUM(M16:M19)</f>
        <v>0</v>
      </c>
      <c r="N20" s="56">
        <f t="shared" ref="N20" si="4">SUM(N16:N19)</f>
        <v>0</v>
      </c>
      <c r="O20" s="56">
        <f>SUM(O16:O19)</f>
        <v>0</v>
      </c>
    </row>
    <row r="21" spans="1:15" x14ac:dyDescent="0.2">
      <c r="A21" s="174" t="s">
        <v>22</v>
      </c>
      <c r="B21" s="61"/>
      <c r="C21" s="61"/>
      <c r="D21" s="71"/>
      <c r="E21" s="61"/>
      <c r="F21" s="62"/>
      <c r="G21" s="62"/>
      <c r="H21" s="62"/>
      <c r="I21" s="62"/>
      <c r="J21" s="62"/>
      <c r="K21" s="99"/>
      <c r="L21" s="51">
        <f t="shared" si="3"/>
        <v>0</v>
      </c>
      <c r="M21" s="51">
        <f>K21*H21</f>
        <v>0</v>
      </c>
      <c r="N21" s="51">
        <f>K21*I21</f>
        <v>0</v>
      </c>
      <c r="O21" s="51">
        <f>J21*K21</f>
        <v>0</v>
      </c>
    </row>
    <row r="22" spans="1:15" x14ac:dyDescent="0.2">
      <c r="A22" s="174"/>
      <c r="B22" s="61"/>
      <c r="C22" s="61"/>
      <c r="D22" s="71"/>
      <c r="E22" s="54"/>
      <c r="F22" s="62"/>
      <c r="G22" s="62"/>
      <c r="H22" s="62"/>
      <c r="I22" s="62"/>
      <c r="J22" s="62"/>
      <c r="K22" s="99"/>
      <c r="L22" s="51">
        <f t="shared" si="3"/>
        <v>0</v>
      </c>
      <c r="M22" s="51">
        <f>K22*H22</f>
        <v>0</v>
      </c>
      <c r="N22" s="51">
        <f>K22*I22</f>
        <v>0</v>
      </c>
      <c r="O22" s="51">
        <f>J22*K22</f>
        <v>0</v>
      </c>
    </row>
    <row r="23" spans="1:15" x14ac:dyDescent="0.2">
      <c r="A23" s="174"/>
      <c r="B23" s="61"/>
      <c r="C23" s="61"/>
      <c r="D23" s="71"/>
      <c r="E23" s="54"/>
      <c r="F23" s="62"/>
      <c r="G23" s="62"/>
      <c r="H23" s="62"/>
      <c r="I23" s="62"/>
      <c r="J23" s="62"/>
      <c r="K23" s="99"/>
      <c r="L23" s="51">
        <f t="shared" si="3"/>
        <v>0</v>
      </c>
      <c r="M23" s="51">
        <f>K23*H23</f>
        <v>0</v>
      </c>
      <c r="N23" s="51">
        <f>K23*I23</f>
        <v>0</v>
      </c>
      <c r="O23" s="51">
        <f>J23*K23</f>
        <v>0</v>
      </c>
    </row>
    <row r="24" spans="1:15" x14ac:dyDescent="0.2">
      <c r="A24" s="174"/>
      <c r="B24" s="61"/>
      <c r="C24" s="61"/>
      <c r="D24" s="71"/>
      <c r="E24" s="54"/>
      <c r="F24" s="62"/>
      <c r="G24" s="62"/>
      <c r="H24" s="62"/>
      <c r="I24" s="62"/>
      <c r="J24" s="62"/>
      <c r="K24" s="99"/>
      <c r="L24" s="51">
        <f t="shared" si="3"/>
        <v>0</v>
      </c>
      <c r="M24" s="51">
        <f>K24*H24</f>
        <v>0</v>
      </c>
      <c r="N24" s="51">
        <f>K24*I24</f>
        <v>0</v>
      </c>
      <c r="O24" s="51">
        <f>J24*K24</f>
        <v>0</v>
      </c>
    </row>
    <row r="25" spans="1:15" x14ac:dyDescent="0.2">
      <c r="A25" s="174"/>
      <c r="B25" s="61"/>
      <c r="C25" s="61"/>
      <c r="D25" s="71"/>
      <c r="E25" s="54"/>
      <c r="F25" s="62"/>
      <c r="G25" s="62"/>
      <c r="H25" s="62"/>
      <c r="I25" s="62"/>
      <c r="J25" s="62"/>
      <c r="K25" s="99"/>
      <c r="L25" s="51">
        <f t="shared" si="3"/>
        <v>0</v>
      </c>
      <c r="M25" s="51">
        <f>K25*H25</f>
        <v>0</v>
      </c>
      <c r="N25" s="51">
        <f>K25*I25</f>
        <v>0</v>
      </c>
      <c r="O25" s="51">
        <f>J25*K25</f>
        <v>0</v>
      </c>
    </row>
    <row r="26" spans="1:15" x14ac:dyDescent="0.2">
      <c r="A26" s="174"/>
      <c r="B26" s="172" t="s">
        <v>27</v>
      </c>
      <c r="C26" s="172"/>
      <c r="D26" s="172"/>
      <c r="E26" s="172"/>
      <c r="F26" s="172"/>
      <c r="G26" s="172"/>
      <c r="H26" s="172"/>
      <c r="I26" s="172"/>
      <c r="J26" s="172"/>
      <c r="K26" s="172"/>
      <c r="L26" s="56">
        <f>SUM(L21:L25)</f>
        <v>0</v>
      </c>
      <c r="M26" s="56">
        <f>SUM(M21:M25)</f>
        <v>0</v>
      </c>
      <c r="N26" s="56">
        <f t="shared" ref="N26" si="5">SUM(N21:N25)</f>
        <v>0</v>
      </c>
      <c r="O26" s="56">
        <f>SUM(O21:O25)</f>
        <v>0</v>
      </c>
    </row>
    <row r="27" spans="1:15" ht="25.5" x14ac:dyDescent="0.2">
      <c r="A27" s="100" t="s">
        <v>1567</v>
      </c>
      <c r="B27" s="61"/>
      <c r="C27" s="61"/>
      <c r="D27" s="61"/>
      <c r="E27" s="61"/>
      <c r="F27" s="61"/>
      <c r="G27" s="96">
        <f>(L15+L20+L26)*F27</f>
        <v>0</v>
      </c>
      <c r="H27" s="96">
        <v>0</v>
      </c>
      <c r="I27" s="96">
        <f>(N15+N20+N26)*F27</f>
        <v>0</v>
      </c>
      <c r="J27" s="96">
        <f>G27</f>
        <v>0</v>
      </c>
      <c r="K27" s="97">
        <v>0</v>
      </c>
      <c r="L27" s="4">
        <f t="shared" si="3"/>
        <v>0</v>
      </c>
      <c r="M27" s="4">
        <f>K27*H27</f>
        <v>0</v>
      </c>
      <c r="N27" s="4">
        <f>K27*I27</f>
        <v>0</v>
      </c>
      <c r="O27" s="4">
        <f>J27*K27</f>
        <v>0</v>
      </c>
    </row>
    <row r="28" spans="1:15" x14ac:dyDescent="0.2">
      <c r="A28" s="172" t="s">
        <v>29</v>
      </c>
      <c r="B28" s="172"/>
      <c r="C28" s="172"/>
      <c r="D28" s="172"/>
      <c r="E28" s="172"/>
      <c r="F28" s="172"/>
      <c r="G28" s="172"/>
      <c r="H28" s="172"/>
      <c r="I28" s="172"/>
      <c r="J28" s="172"/>
      <c r="K28" s="172"/>
      <c r="L28" s="56">
        <f>ROUND(L15+L20+L26+L27,2)</f>
        <v>187.42</v>
      </c>
      <c r="M28" s="56">
        <f t="shared" ref="M28:O28" si="6">ROUND(M15+M20+M26+M27,2)</f>
        <v>0</v>
      </c>
      <c r="N28" s="56">
        <f t="shared" si="6"/>
        <v>0</v>
      </c>
      <c r="O28" s="56">
        <f t="shared" si="6"/>
        <v>1245.5999999999999</v>
      </c>
    </row>
    <row r="29" spans="1:15" x14ac:dyDescent="0.2">
      <c r="A29" s="172" t="s">
        <v>28</v>
      </c>
      <c r="B29" s="172"/>
      <c r="C29" s="172"/>
      <c r="D29" s="172"/>
      <c r="E29" s="172"/>
      <c r="F29" s="172"/>
      <c r="G29" s="172"/>
      <c r="H29" s="172"/>
      <c r="I29" s="172"/>
      <c r="J29" s="172"/>
      <c r="K29" s="172"/>
      <c r="L29" s="172"/>
      <c r="M29" s="172"/>
      <c r="N29" s="172"/>
      <c r="O29" s="57">
        <f>Ribasso</f>
        <v>0.10150000000000001</v>
      </c>
    </row>
    <row r="30" spans="1:15" x14ac:dyDescent="0.2">
      <c r="A30" s="172" t="s">
        <v>31</v>
      </c>
      <c r="B30" s="172"/>
      <c r="C30" s="172"/>
      <c r="D30" s="172"/>
      <c r="E30" s="172"/>
      <c r="F30" s="172"/>
      <c r="G30" s="172"/>
      <c r="H30" s="172"/>
      <c r="I30" s="172"/>
      <c r="J30" s="172"/>
      <c r="K30" s="172"/>
      <c r="L30" s="172"/>
      <c r="M30" s="172"/>
      <c r="N30" s="172"/>
      <c r="O30" s="56">
        <f>ROUND(O29*O28,2)</f>
        <v>126.43</v>
      </c>
    </row>
    <row r="31" spans="1:15" ht="19.5" x14ac:dyDescent="0.2">
      <c r="A31" s="170" t="s">
        <v>30</v>
      </c>
      <c r="B31" s="170"/>
      <c r="C31" s="170"/>
      <c r="D31" s="170"/>
      <c r="E31" s="170"/>
      <c r="F31" s="170"/>
      <c r="G31" s="170"/>
      <c r="H31" s="170"/>
      <c r="I31" s="170"/>
      <c r="J31" s="170"/>
      <c r="K31" s="170"/>
      <c r="L31" s="58">
        <f>L28-(O29*L28)</f>
        <v>168.39686999999998</v>
      </c>
      <c r="M31" s="58">
        <f>M28</f>
        <v>0</v>
      </c>
      <c r="N31" s="58">
        <f>N28</f>
        <v>0</v>
      </c>
      <c r="O31" s="58">
        <f>O28-O30</f>
        <v>1119.1699999999998</v>
      </c>
    </row>
    <row r="32" spans="1:15" ht="19.5" x14ac:dyDescent="0.2">
      <c r="A32" s="170" t="s">
        <v>7</v>
      </c>
      <c r="B32" s="170"/>
      <c r="C32" s="170"/>
      <c r="D32" s="170"/>
      <c r="E32" s="170"/>
      <c r="F32" s="170"/>
      <c r="G32" s="170"/>
      <c r="H32" s="170"/>
      <c r="I32" s="170"/>
      <c r="J32" s="170"/>
      <c r="K32" s="170"/>
      <c r="L32" s="170"/>
      <c r="M32" s="170"/>
      <c r="N32" s="170"/>
      <c r="O32" s="98">
        <f>M31+N31+O31</f>
        <v>1119.1699999999998</v>
      </c>
    </row>
    <row r="33" spans="1:4" x14ac:dyDescent="0.2">
      <c r="A33" s="59"/>
      <c r="B33" s="59"/>
      <c r="C33" s="59"/>
      <c r="D33" s="5" t="s">
        <v>4</v>
      </c>
    </row>
    <row r="34" spans="1:4" x14ac:dyDescent="0.2">
      <c r="A34" s="63"/>
      <c r="B34" s="63"/>
      <c r="C34" s="63"/>
      <c r="D34" s="5" t="s">
        <v>37</v>
      </c>
    </row>
  </sheetData>
  <mergeCells count="19">
    <mergeCell ref="A32:N32"/>
    <mergeCell ref="C5:K5"/>
    <mergeCell ref="D6:K6"/>
    <mergeCell ref="B26:K26"/>
    <mergeCell ref="B20:K20"/>
    <mergeCell ref="B15:K15"/>
    <mergeCell ref="B7:K7"/>
    <mergeCell ref="A28:K28"/>
    <mergeCell ref="A31:K31"/>
    <mergeCell ref="A29:N29"/>
    <mergeCell ref="A30:N30"/>
    <mergeCell ref="A21:A26"/>
    <mergeCell ref="A16:A20"/>
    <mergeCell ref="A9:A15"/>
    <mergeCell ref="A2:O2"/>
    <mergeCell ref="B1:O1"/>
    <mergeCell ref="L3:O7"/>
    <mergeCell ref="C3:K3"/>
    <mergeCell ref="C4:K4"/>
  </mergeCells>
  <pageMargins left="0.7" right="0.7" top="0.75" bottom="0.75" header="0.3" footer="0.3"/>
  <pageSetup paperSize="9" scale="46"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Appoggio!$A$2:$A$5</xm:f>
          </x14:formula1>
          <xm:sqref>B5</xm:sqref>
        </x14:dataValidation>
        <x14:dataValidation type="list" allowBlank="1" showInputMessage="1" showErrorMessage="1" xr:uid="{00000000-0002-0000-0100-000001000000}">
          <x14:formula1>
            <xm:f>Appoggio!$C$2:$C$3</xm:f>
          </x14:formula1>
          <xm:sqref>K27</xm:sqref>
        </x14:dataValidation>
      </x14:dataValidations>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9"/>
    <pageSetUpPr fitToPage="1"/>
  </sheetPr>
  <dimension ref="A1:O36"/>
  <sheetViews>
    <sheetView zoomScaleNormal="100" workbookViewId="0">
      <selection activeCell="C8" sqref="C8"/>
    </sheetView>
  </sheetViews>
  <sheetFormatPr defaultColWidth="26.7109375" defaultRowHeight="12.75" x14ac:dyDescent="0.2"/>
  <cols>
    <col min="1" max="1" width="27.42578125" style="5" bestFit="1" customWidth="1"/>
    <col min="2" max="2" width="41.140625" style="5" bestFit="1"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0"/>
      <c r="B1" s="152" t="s">
        <v>1560</v>
      </c>
      <c r="C1" s="153"/>
      <c r="D1" s="153"/>
      <c r="E1" s="153"/>
      <c r="F1" s="153"/>
      <c r="G1" s="153"/>
      <c r="H1" s="153"/>
      <c r="I1" s="153"/>
      <c r="J1" s="153"/>
      <c r="K1" s="153"/>
      <c r="L1" s="153"/>
      <c r="M1" s="153"/>
      <c r="N1" s="153"/>
      <c r="O1" s="154"/>
    </row>
    <row r="2" spans="1:15" ht="19.5" x14ac:dyDescent="0.25">
      <c r="A2" s="149" t="s">
        <v>1559</v>
      </c>
      <c r="B2" s="150"/>
      <c r="C2" s="150"/>
      <c r="D2" s="150"/>
      <c r="E2" s="150"/>
      <c r="F2" s="150"/>
      <c r="G2" s="150"/>
      <c r="H2" s="150"/>
      <c r="I2" s="150"/>
      <c r="J2" s="150"/>
      <c r="K2" s="150"/>
      <c r="L2" s="150"/>
      <c r="M2" s="150"/>
      <c r="N2" s="150"/>
      <c r="O2" s="151"/>
    </row>
    <row r="3" spans="1:15" x14ac:dyDescent="0.2">
      <c r="A3" s="30" t="s">
        <v>0</v>
      </c>
      <c r="B3" s="82" t="str">
        <f>INTESTAZIONE!B2</f>
        <v>Tecnocostruzioni s.r.l.</v>
      </c>
      <c r="C3" s="164" t="s">
        <v>1558</v>
      </c>
      <c r="D3" s="165"/>
      <c r="E3" s="165"/>
      <c r="F3" s="165"/>
      <c r="G3" s="165"/>
      <c r="H3" s="165"/>
      <c r="I3" s="166"/>
      <c r="J3" s="203" t="s">
        <v>1616</v>
      </c>
      <c r="K3" s="204"/>
      <c r="L3" s="155"/>
      <c r="M3" s="155"/>
      <c r="N3" s="156"/>
      <c r="O3" s="157"/>
    </row>
    <row r="4" spans="1:15" ht="30" customHeight="1" x14ac:dyDescent="0.2">
      <c r="A4" s="30" t="s">
        <v>1</v>
      </c>
      <c r="B4" s="44" t="s">
        <v>1658</v>
      </c>
      <c r="C4" s="179" t="s">
        <v>1680</v>
      </c>
      <c r="D4" s="180"/>
      <c r="E4" s="180"/>
      <c r="F4" s="180"/>
      <c r="G4" s="180"/>
      <c r="H4" s="180"/>
      <c r="I4" s="181"/>
      <c r="J4" s="205"/>
      <c r="K4" s="45" t="s">
        <v>1617</v>
      </c>
      <c r="L4" s="158"/>
      <c r="M4" s="158"/>
      <c r="N4" s="159"/>
      <c r="O4" s="160"/>
    </row>
    <row r="5" spans="1:15" x14ac:dyDescent="0.2">
      <c r="A5" s="30" t="s">
        <v>2</v>
      </c>
      <c r="B5" s="46" t="s">
        <v>1600</v>
      </c>
      <c r="C5" s="167"/>
      <c r="D5" s="168"/>
      <c r="E5" s="168"/>
      <c r="F5" s="168"/>
      <c r="G5" s="168"/>
      <c r="H5" s="168"/>
      <c r="I5" s="169"/>
      <c r="J5" s="206"/>
      <c r="K5" s="47"/>
      <c r="L5" s="158"/>
      <c r="M5" s="158"/>
      <c r="N5" s="159"/>
      <c r="O5" s="160"/>
    </row>
    <row r="6" spans="1:15" x14ac:dyDescent="0.2">
      <c r="A6" s="83" t="s">
        <v>19</v>
      </c>
      <c r="B6" s="202" t="s">
        <v>1659</v>
      </c>
      <c r="C6" s="202"/>
      <c r="D6" s="202"/>
      <c r="E6" s="202"/>
      <c r="F6" s="202"/>
      <c r="G6" s="202"/>
      <c r="H6" s="202"/>
      <c r="I6" s="202"/>
      <c r="J6" s="202"/>
      <c r="K6" s="202"/>
      <c r="L6" s="158"/>
      <c r="M6" s="158"/>
      <c r="N6" s="159"/>
      <c r="O6" s="160"/>
    </row>
    <row r="7" spans="1:15" ht="13.5" thickBot="1" x14ac:dyDescent="0.25">
      <c r="A7" s="83" t="s">
        <v>39</v>
      </c>
      <c r="B7" s="30" t="s">
        <v>1563</v>
      </c>
      <c r="C7" s="171" t="s">
        <v>40</v>
      </c>
      <c r="D7" s="171"/>
      <c r="E7" s="171"/>
      <c r="F7" s="171"/>
      <c r="G7" s="171"/>
      <c r="H7" s="171"/>
      <c r="I7" s="171"/>
      <c r="J7" s="171"/>
      <c r="K7" s="171"/>
      <c r="L7" s="158"/>
      <c r="M7" s="158"/>
      <c r="N7" s="159"/>
      <c r="O7" s="160"/>
    </row>
    <row r="8" spans="1:15" ht="13.5" thickBot="1" x14ac:dyDescent="0.25">
      <c r="A8" s="84" t="s">
        <v>1557</v>
      </c>
      <c r="B8" s="30" t="s">
        <v>1731</v>
      </c>
      <c r="C8" s="126" t="s">
        <v>1607</v>
      </c>
      <c r="D8" s="171" t="s">
        <v>41</v>
      </c>
      <c r="E8" s="171"/>
      <c r="F8" s="171"/>
      <c r="G8" s="171"/>
      <c r="H8" s="171"/>
      <c r="I8" s="171"/>
      <c r="J8" s="171"/>
      <c r="K8" s="171"/>
      <c r="L8" s="158"/>
      <c r="M8" s="158"/>
      <c r="N8" s="159"/>
      <c r="O8" s="160"/>
    </row>
    <row r="9" spans="1:15" ht="84" customHeight="1" x14ac:dyDescent="0.2">
      <c r="A9" s="84" t="s">
        <v>3</v>
      </c>
      <c r="B9" s="173" t="s">
        <v>1666</v>
      </c>
      <c r="C9" s="173"/>
      <c r="D9" s="173"/>
      <c r="E9" s="173"/>
      <c r="F9" s="173"/>
      <c r="G9" s="173"/>
      <c r="H9" s="173"/>
      <c r="I9" s="173"/>
      <c r="J9" s="173"/>
      <c r="K9" s="173"/>
      <c r="L9" s="161"/>
      <c r="M9" s="161"/>
      <c r="N9" s="162"/>
      <c r="O9" s="163"/>
    </row>
    <row r="10" spans="1:15" ht="63.75" x14ac:dyDescent="0.2">
      <c r="A10" s="48" t="s">
        <v>38</v>
      </c>
      <c r="B10" s="49" t="s">
        <v>9</v>
      </c>
      <c r="C10" s="49" t="s">
        <v>1568</v>
      </c>
      <c r="D10" s="49" t="s">
        <v>3</v>
      </c>
      <c r="E10" s="49" t="s">
        <v>13</v>
      </c>
      <c r="F10" s="49" t="s">
        <v>14</v>
      </c>
      <c r="G10" s="49" t="s">
        <v>16</v>
      </c>
      <c r="H10" s="49" t="s">
        <v>17</v>
      </c>
      <c r="I10" s="49" t="s">
        <v>18</v>
      </c>
      <c r="J10" s="49" t="s">
        <v>15</v>
      </c>
      <c r="K10" s="49" t="s">
        <v>23</v>
      </c>
      <c r="L10" s="49" t="s">
        <v>1556</v>
      </c>
      <c r="M10" s="49" t="s">
        <v>26</v>
      </c>
      <c r="N10" s="49" t="s">
        <v>25</v>
      </c>
      <c r="O10" s="49" t="s">
        <v>24</v>
      </c>
    </row>
    <row r="11" spans="1:15" ht="38.25" x14ac:dyDescent="0.2">
      <c r="A11" s="175" t="s">
        <v>20</v>
      </c>
      <c r="B11" s="61">
        <v>22</v>
      </c>
      <c r="C11" s="61" t="s">
        <v>98</v>
      </c>
      <c r="D11" s="71" t="s">
        <v>107</v>
      </c>
      <c r="E11" s="61" t="s">
        <v>58</v>
      </c>
      <c r="F11" s="62">
        <v>28.01</v>
      </c>
      <c r="G11" s="62">
        <v>28.009999999999998</v>
      </c>
      <c r="H11" s="62">
        <v>1.82</v>
      </c>
      <c r="I11" s="62">
        <v>0</v>
      </c>
      <c r="J11" s="62">
        <v>26.19</v>
      </c>
      <c r="K11" s="99">
        <v>1</v>
      </c>
      <c r="L11" s="51">
        <f>G11*K11</f>
        <v>28.009999999999998</v>
      </c>
      <c r="M11" s="51">
        <f t="shared" ref="M11:M16" si="0">K11*H11</f>
        <v>1.82</v>
      </c>
      <c r="N11" s="51">
        <f t="shared" ref="N11:N16" si="1">K11*I11</f>
        <v>0</v>
      </c>
      <c r="O11" s="51">
        <f t="shared" ref="O11:O16" si="2">J11*K11</f>
        <v>26.19</v>
      </c>
    </row>
    <row r="12" spans="1:15" ht="51" x14ac:dyDescent="0.2">
      <c r="A12" s="175"/>
      <c r="B12" s="61">
        <v>124</v>
      </c>
      <c r="C12" s="61" t="s">
        <v>529</v>
      </c>
      <c r="D12" s="71" t="s">
        <v>183</v>
      </c>
      <c r="E12" s="61" t="s">
        <v>58</v>
      </c>
      <c r="F12" s="62">
        <v>414.13593749999995</v>
      </c>
      <c r="G12" s="62">
        <v>157.17890259999999</v>
      </c>
      <c r="H12" s="62">
        <v>8.077</v>
      </c>
      <c r="I12" s="62">
        <v>0</v>
      </c>
      <c r="J12" s="62">
        <v>406.05893749999996</v>
      </c>
      <c r="K12" s="99">
        <v>1</v>
      </c>
      <c r="L12" s="51">
        <f t="shared" ref="L12:L29" si="3">G12*K12</f>
        <v>157.17890259999999</v>
      </c>
      <c r="M12" s="51">
        <f t="shared" si="0"/>
        <v>8.077</v>
      </c>
      <c r="N12" s="51">
        <f t="shared" si="1"/>
        <v>0</v>
      </c>
      <c r="O12" s="51">
        <f t="shared" si="2"/>
        <v>406.05893749999996</v>
      </c>
    </row>
    <row r="13" spans="1:15" ht="25.5" x14ac:dyDescent="0.2">
      <c r="A13" s="175"/>
      <c r="B13" s="61">
        <v>129</v>
      </c>
      <c r="C13" s="61" t="s">
        <v>534</v>
      </c>
      <c r="D13" s="71" t="s">
        <v>535</v>
      </c>
      <c r="E13" s="61" t="s">
        <v>58</v>
      </c>
      <c r="F13" s="62">
        <v>76.710000000000008</v>
      </c>
      <c r="G13" s="62">
        <v>65.197320000000005</v>
      </c>
      <c r="H13" s="62">
        <v>3.64</v>
      </c>
      <c r="I13" s="62">
        <v>0</v>
      </c>
      <c r="J13" s="62">
        <v>73.070000000000007</v>
      </c>
      <c r="K13" s="52">
        <v>1</v>
      </c>
      <c r="L13" s="51">
        <f t="shared" si="3"/>
        <v>65.197320000000005</v>
      </c>
      <c r="M13" s="51">
        <f t="shared" si="0"/>
        <v>3.64</v>
      </c>
      <c r="N13" s="51">
        <f t="shared" si="1"/>
        <v>0</v>
      </c>
      <c r="O13" s="51">
        <f t="shared" si="2"/>
        <v>73.070000000000007</v>
      </c>
    </row>
    <row r="14" spans="1:15" ht="63.75" x14ac:dyDescent="0.2">
      <c r="A14" s="175"/>
      <c r="B14" s="61">
        <v>144</v>
      </c>
      <c r="C14" s="61" t="s">
        <v>551</v>
      </c>
      <c r="D14" s="71" t="s">
        <v>202</v>
      </c>
      <c r="E14" s="61" t="s">
        <v>58</v>
      </c>
      <c r="F14" s="62">
        <v>31.117000000000001</v>
      </c>
      <c r="G14" s="62">
        <v>0</v>
      </c>
      <c r="H14" s="62">
        <v>31.117000000000001</v>
      </c>
      <c r="I14" s="62">
        <v>0</v>
      </c>
      <c r="J14" s="62">
        <v>0</v>
      </c>
      <c r="K14" s="50">
        <v>1</v>
      </c>
      <c r="L14" s="51">
        <f t="shared" si="3"/>
        <v>0</v>
      </c>
      <c r="M14" s="51">
        <f t="shared" si="0"/>
        <v>31.117000000000001</v>
      </c>
      <c r="N14" s="51">
        <f t="shared" si="1"/>
        <v>0</v>
      </c>
      <c r="O14" s="51">
        <f t="shared" si="2"/>
        <v>0</v>
      </c>
    </row>
    <row r="15" spans="1:15" x14ac:dyDescent="0.2">
      <c r="A15" s="175"/>
      <c r="B15" s="61"/>
      <c r="C15" s="61"/>
      <c r="D15" s="53"/>
      <c r="E15" s="54"/>
      <c r="F15" s="55"/>
      <c r="G15" s="55"/>
      <c r="H15" s="55"/>
      <c r="I15" s="55"/>
      <c r="J15" s="55"/>
      <c r="K15" s="50"/>
      <c r="L15" s="51">
        <f t="shared" si="3"/>
        <v>0</v>
      </c>
      <c r="M15" s="51">
        <f t="shared" si="0"/>
        <v>0</v>
      </c>
      <c r="N15" s="51">
        <f t="shared" si="1"/>
        <v>0</v>
      </c>
      <c r="O15" s="51">
        <f t="shared" si="2"/>
        <v>0</v>
      </c>
    </row>
    <row r="16" spans="1:15" x14ac:dyDescent="0.2">
      <c r="A16" s="175"/>
      <c r="B16" s="62"/>
      <c r="C16" s="62"/>
      <c r="D16" s="72"/>
      <c r="E16" s="62"/>
      <c r="F16" s="62"/>
      <c r="G16" s="62"/>
      <c r="H16" s="55"/>
      <c r="I16" s="55"/>
      <c r="J16" s="55"/>
      <c r="K16" s="50"/>
      <c r="L16" s="51">
        <f t="shared" si="3"/>
        <v>0</v>
      </c>
      <c r="M16" s="51">
        <f t="shared" si="0"/>
        <v>0</v>
      </c>
      <c r="N16" s="51">
        <f t="shared" si="1"/>
        <v>0</v>
      </c>
      <c r="O16" s="51">
        <f t="shared" si="2"/>
        <v>0</v>
      </c>
    </row>
    <row r="17" spans="1:15" x14ac:dyDescent="0.2">
      <c r="A17" s="175"/>
      <c r="B17" s="172" t="s">
        <v>27</v>
      </c>
      <c r="C17" s="172"/>
      <c r="D17" s="172"/>
      <c r="E17" s="172"/>
      <c r="F17" s="172"/>
      <c r="G17" s="172"/>
      <c r="H17" s="172"/>
      <c r="I17" s="172"/>
      <c r="J17" s="172"/>
      <c r="K17" s="172"/>
      <c r="L17" s="56">
        <f>SUM(L11:L16)</f>
        <v>250.3862226</v>
      </c>
      <c r="M17" s="56">
        <f>SUM(M11:M16)</f>
        <v>44.654000000000003</v>
      </c>
      <c r="N17" s="56">
        <f>SUM(N11:N16)</f>
        <v>0</v>
      </c>
      <c r="O17" s="56">
        <f>SUM(O11:O16)</f>
        <v>505.31893749999995</v>
      </c>
    </row>
    <row r="18" spans="1:15" x14ac:dyDescent="0.2">
      <c r="A18" s="174" t="s">
        <v>21</v>
      </c>
      <c r="B18" s="61" t="s">
        <v>1623</v>
      </c>
      <c r="C18" s="61" t="s">
        <v>1624</v>
      </c>
      <c r="D18" s="71" t="s">
        <v>1625</v>
      </c>
      <c r="E18" s="61" t="s">
        <v>231</v>
      </c>
      <c r="F18" s="62">
        <v>39.06</v>
      </c>
      <c r="G18" s="62">
        <v>0</v>
      </c>
      <c r="H18" s="62">
        <v>1.82</v>
      </c>
      <c r="I18" s="62">
        <v>37.24</v>
      </c>
      <c r="J18" s="62">
        <v>0</v>
      </c>
      <c r="K18" s="99">
        <v>1</v>
      </c>
      <c r="L18" s="51">
        <f t="shared" si="3"/>
        <v>0</v>
      </c>
      <c r="M18" s="51">
        <f>K18*H18</f>
        <v>1.82</v>
      </c>
      <c r="N18" s="51">
        <f>K18*I18</f>
        <v>37.24</v>
      </c>
      <c r="O18" s="51">
        <f>J18*K18</f>
        <v>0</v>
      </c>
    </row>
    <row r="19" spans="1:15" x14ac:dyDescent="0.2">
      <c r="A19" s="174"/>
      <c r="B19" s="61">
        <v>188</v>
      </c>
      <c r="C19" s="61" t="s">
        <v>239</v>
      </c>
      <c r="D19" s="71" t="s">
        <v>240</v>
      </c>
      <c r="E19" s="54" t="s">
        <v>56</v>
      </c>
      <c r="F19" s="62">
        <v>48.7</v>
      </c>
      <c r="G19" s="62">
        <v>37.912950000000002</v>
      </c>
      <c r="H19" s="62">
        <v>1.82</v>
      </c>
      <c r="I19" s="62">
        <v>0</v>
      </c>
      <c r="J19" s="62">
        <v>46.88</v>
      </c>
      <c r="K19" s="99">
        <v>1</v>
      </c>
      <c r="L19" s="51">
        <f t="shared" si="3"/>
        <v>37.912950000000002</v>
      </c>
      <c r="M19" s="51">
        <f>K19*H19</f>
        <v>1.82</v>
      </c>
      <c r="N19" s="51">
        <f>K19*I19</f>
        <v>0</v>
      </c>
      <c r="O19" s="51">
        <f>J19*K19</f>
        <v>46.88</v>
      </c>
    </row>
    <row r="20" spans="1:15" x14ac:dyDescent="0.2">
      <c r="A20" s="174"/>
      <c r="B20" s="61"/>
      <c r="C20" s="61"/>
      <c r="D20" s="71"/>
      <c r="E20" s="54"/>
      <c r="F20" s="62"/>
      <c r="G20" s="62"/>
      <c r="H20" s="62"/>
      <c r="I20" s="62"/>
      <c r="J20" s="62"/>
      <c r="K20" s="99"/>
      <c r="L20" s="51">
        <f t="shared" si="3"/>
        <v>0</v>
      </c>
      <c r="M20" s="51">
        <f>K20*H20</f>
        <v>0</v>
      </c>
      <c r="N20" s="51">
        <f>K20*I20</f>
        <v>0</v>
      </c>
      <c r="O20" s="51">
        <f>J20*K20</f>
        <v>0</v>
      </c>
    </row>
    <row r="21" spans="1:15" x14ac:dyDescent="0.2">
      <c r="A21" s="174"/>
      <c r="B21" s="61"/>
      <c r="C21" s="61"/>
      <c r="D21" s="71"/>
      <c r="E21" s="54"/>
      <c r="F21" s="62"/>
      <c r="G21" s="62"/>
      <c r="H21" s="62"/>
      <c r="I21" s="62"/>
      <c r="J21" s="62"/>
      <c r="K21" s="99"/>
      <c r="L21" s="51">
        <f t="shared" si="3"/>
        <v>0</v>
      </c>
      <c r="M21" s="51">
        <f>K21*H21</f>
        <v>0</v>
      </c>
      <c r="N21" s="51">
        <f>K21*I21</f>
        <v>0</v>
      </c>
      <c r="O21" s="51">
        <f>J21*K21</f>
        <v>0</v>
      </c>
    </row>
    <row r="22" spans="1:15" x14ac:dyDescent="0.2">
      <c r="A22" s="174"/>
      <c r="B22" s="172" t="s">
        <v>27</v>
      </c>
      <c r="C22" s="172"/>
      <c r="D22" s="172"/>
      <c r="E22" s="172"/>
      <c r="F22" s="172"/>
      <c r="G22" s="172"/>
      <c r="H22" s="172"/>
      <c r="I22" s="172"/>
      <c r="J22" s="172"/>
      <c r="K22" s="172"/>
      <c r="L22" s="56">
        <f>SUM(L18:L21)</f>
        <v>37.912950000000002</v>
      </c>
      <c r="M22" s="56">
        <f>SUM(M18:M21)</f>
        <v>3.64</v>
      </c>
      <c r="N22" s="56">
        <f t="shared" ref="N22" si="4">SUM(N18:N21)</f>
        <v>37.24</v>
      </c>
      <c r="O22" s="56">
        <f>SUM(O18:O21)</f>
        <v>46.88</v>
      </c>
    </row>
    <row r="23" spans="1:15" ht="25.5" x14ac:dyDescent="0.2">
      <c r="A23" s="174" t="s">
        <v>22</v>
      </c>
      <c r="B23" s="61">
        <v>492</v>
      </c>
      <c r="C23" s="61" t="s">
        <v>1057</v>
      </c>
      <c r="D23" s="71" t="s">
        <v>1058</v>
      </c>
      <c r="E23" s="61" t="s">
        <v>58</v>
      </c>
      <c r="F23" s="62">
        <v>41.09</v>
      </c>
      <c r="G23" s="62">
        <v>0</v>
      </c>
      <c r="H23" s="62">
        <v>0</v>
      </c>
      <c r="I23" s="62">
        <v>0</v>
      </c>
      <c r="J23" s="62">
        <v>41.09</v>
      </c>
      <c r="K23" s="99">
        <v>1</v>
      </c>
      <c r="L23" s="51">
        <f t="shared" si="3"/>
        <v>0</v>
      </c>
      <c r="M23" s="51">
        <f>K23*H23</f>
        <v>0</v>
      </c>
      <c r="N23" s="51">
        <f>K23*I23</f>
        <v>0</v>
      </c>
      <c r="O23" s="51">
        <f>J23*K23</f>
        <v>41.09</v>
      </c>
    </row>
    <row r="24" spans="1:15" x14ac:dyDescent="0.2">
      <c r="A24" s="174"/>
      <c r="B24" s="61"/>
      <c r="C24" s="61"/>
      <c r="D24" s="71"/>
      <c r="E24" s="54"/>
      <c r="F24" s="62"/>
      <c r="G24" s="62"/>
      <c r="H24" s="62"/>
      <c r="I24" s="62"/>
      <c r="J24" s="62"/>
      <c r="K24" s="99"/>
      <c r="L24" s="51">
        <f t="shared" si="3"/>
        <v>0</v>
      </c>
      <c r="M24" s="51">
        <f>K24*H24</f>
        <v>0</v>
      </c>
      <c r="N24" s="51">
        <f>K24*I24</f>
        <v>0</v>
      </c>
      <c r="O24" s="51">
        <f>J24*K24</f>
        <v>0</v>
      </c>
    </row>
    <row r="25" spans="1:15" x14ac:dyDescent="0.2">
      <c r="A25" s="174"/>
      <c r="B25" s="61"/>
      <c r="C25" s="61"/>
      <c r="D25" s="71"/>
      <c r="E25" s="54"/>
      <c r="F25" s="62"/>
      <c r="G25" s="62"/>
      <c r="H25" s="62"/>
      <c r="I25" s="62"/>
      <c r="J25" s="62"/>
      <c r="K25" s="99"/>
      <c r="L25" s="51">
        <f t="shared" si="3"/>
        <v>0</v>
      </c>
      <c r="M25" s="51">
        <f>K25*H25</f>
        <v>0</v>
      </c>
      <c r="N25" s="51">
        <f>K25*I25</f>
        <v>0</v>
      </c>
      <c r="O25" s="51">
        <f>J25*K25</f>
        <v>0</v>
      </c>
    </row>
    <row r="26" spans="1:15" x14ac:dyDescent="0.2">
      <c r="A26" s="174"/>
      <c r="B26" s="61"/>
      <c r="C26" s="61"/>
      <c r="D26" s="71"/>
      <c r="E26" s="54"/>
      <c r="F26" s="62"/>
      <c r="G26" s="62"/>
      <c r="H26" s="62"/>
      <c r="I26" s="62"/>
      <c r="J26" s="62"/>
      <c r="K26" s="99"/>
      <c r="L26" s="51">
        <f t="shared" si="3"/>
        <v>0</v>
      </c>
      <c r="M26" s="51">
        <f>K26*H26</f>
        <v>0</v>
      </c>
      <c r="N26" s="51">
        <f>K26*I26</f>
        <v>0</v>
      </c>
      <c r="O26" s="51">
        <f>J26*K26</f>
        <v>0</v>
      </c>
    </row>
    <row r="27" spans="1:15" x14ac:dyDescent="0.2">
      <c r="A27" s="174"/>
      <c r="B27" s="61"/>
      <c r="C27" s="61"/>
      <c r="D27" s="71"/>
      <c r="E27" s="54"/>
      <c r="F27" s="62"/>
      <c r="G27" s="62"/>
      <c r="H27" s="62"/>
      <c r="I27" s="62"/>
      <c r="J27" s="62"/>
      <c r="K27" s="99"/>
      <c r="L27" s="51">
        <f t="shared" si="3"/>
        <v>0</v>
      </c>
      <c r="M27" s="51">
        <f>K27*H27</f>
        <v>0</v>
      </c>
      <c r="N27" s="51">
        <f>K27*I27</f>
        <v>0</v>
      </c>
      <c r="O27" s="51">
        <f>J27*K27</f>
        <v>0</v>
      </c>
    </row>
    <row r="28" spans="1:15" x14ac:dyDescent="0.2">
      <c r="A28" s="174"/>
      <c r="B28" s="172" t="s">
        <v>27</v>
      </c>
      <c r="C28" s="172"/>
      <c r="D28" s="172"/>
      <c r="E28" s="172"/>
      <c r="F28" s="172"/>
      <c r="G28" s="172"/>
      <c r="H28" s="172"/>
      <c r="I28" s="172"/>
      <c r="J28" s="172"/>
      <c r="K28" s="172"/>
      <c r="L28" s="56">
        <f>SUM(L23:L27)</f>
        <v>0</v>
      </c>
      <c r="M28" s="56">
        <f>SUM(M23:M27)</f>
        <v>0</v>
      </c>
      <c r="N28" s="56">
        <f t="shared" ref="N28" si="5">SUM(N23:N27)</f>
        <v>0</v>
      </c>
      <c r="O28" s="56">
        <f>SUM(O23:O27)</f>
        <v>41.09</v>
      </c>
    </row>
    <row r="29" spans="1:15" ht="25.5" x14ac:dyDescent="0.2">
      <c r="A29" s="100" t="s">
        <v>1567</v>
      </c>
      <c r="B29" s="61"/>
      <c r="C29" s="61"/>
      <c r="D29" s="61"/>
      <c r="E29" s="61"/>
      <c r="F29" s="61"/>
      <c r="G29" s="96">
        <f>(L17+L22+L28)*F29</f>
        <v>0</v>
      </c>
      <c r="H29" s="96">
        <v>0</v>
      </c>
      <c r="I29" s="96">
        <f>(N17+N22+N28)*F29</f>
        <v>0</v>
      </c>
      <c r="J29" s="96">
        <f>G29</f>
        <v>0</v>
      </c>
      <c r="K29" s="97">
        <v>0</v>
      </c>
      <c r="L29" s="4">
        <f t="shared" si="3"/>
        <v>0</v>
      </c>
      <c r="M29" s="4">
        <f>K29*H29</f>
        <v>0</v>
      </c>
      <c r="N29" s="4">
        <f>K29*I29</f>
        <v>0</v>
      </c>
      <c r="O29" s="4">
        <f>J29*K29</f>
        <v>0</v>
      </c>
    </row>
    <row r="30" spans="1:15" x14ac:dyDescent="0.2">
      <c r="A30" s="172" t="s">
        <v>29</v>
      </c>
      <c r="B30" s="172"/>
      <c r="C30" s="172"/>
      <c r="D30" s="172"/>
      <c r="E30" s="172"/>
      <c r="F30" s="172"/>
      <c r="G30" s="172"/>
      <c r="H30" s="172"/>
      <c r="I30" s="172"/>
      <c r="J30" s="172"/>
      <c r="K30" s="172"/>
      <c r="L30" s="56">
        <f>ROUND(L17+L22+L28+L29,2)</f>
        <v>288.3</v>
      </c>
      <c r="M30" s="56">
        <f t="shared" ref="M30:O30" si="6">ROUND(M17+M22+M28+M29,2)</f>
        <v>48.29</v>
      </c>
      <c r="N30" s="56">
        <f t="shared" si="6"/>
        <v>37.24</v>
      </c>
      <c r="O30" s="56">
        <f t="shared" si="6"/>
        <v>593.29</v>
      </c>
    </row>
    <row r="31" spans="1:15" x14ac:dyDescent="0.2">
      <c r="A31" s="172" t="s">
        <v>28</v>
      </c>
      <c r="B31" s="172"/>
      <c r="C31" s="172"/>
      <c r="D31" s="172"/>
      <c r="E31" s="172"/>
      <c r="F31" s="172"/>
      <c r="G31" s="172"/>
      <c r="H31" s="172"/>
      <c r="I31" s="172"/>
      <c r="J31" s="172"/>
      <c r="K31" s="172"/>
      <c r="L31" s="172"/>
      <c r="M31" s="172"/>
      <c r="N31" s="172"/>
      <c r="O31" s="57">
        <f>Ribasso</f>
        <v>0.10150000000000001</v>
      </c>
    </row>
    <row r="32" spans="1:15" x14ac:dyDescent="0.2">
      <c r="A32" s="172" t="s">
        <v>31</v>
      </c>
      <c r="B32" s="172"/>
      <c r="C32" s="172"/>
      <c r="D32" s="172"/>
      <c r="E32" s="172"/>
      <c r="F32" s="172"/>
      <c r="G32" s="172"/>
      <c r="H32" s="172"/>
      <c r="I32" s="172"/>
      <c r="J32" s="172"/>
      <c r="K32" s="172"/>
      <c r="L32" s="172"/>
      <c r="M32" s="172"/>
      <c r="N32" s="172"/>
      <c r="O32" s="56">
        <f>ROUND(O31*O30,2)</f>
        <v>60.22</v>
      </c>
    </row>
    <row r="33" spans="1:15" ht="19.5" x14ac:dyDescent="0.2">
      <c r="A33" s="170" t="s">
        <v>30</v>
      </c>
      <c r="B33" s="170"/>
      <c r="C33" s="170"/>
      <c r="D33" s="170"/>
      <c r="E33" s="170"/>
      <c r="F33" s="170"/>
      <c r="G33" s="170"/>
      <c r="H33" s="170"/>
      <c r="I33" s="170"/>
      <c r="J33" s="170"/>
      <c r="K33" s="170"/>
      <c r="L33" s="58">
        <f>L30-(O31*L30)</f>
        <v>259.03755000000001</v>
      </c>
      <c r="M33" s="58">
        <f>M30</f>
        <v>48.29</v>
      </c>
      <c r="N33" s="58">
        <f>N30</f>
        <v>37.24</v>
      </c>
      <c r="O33" s="58">
        <f>O30-O32</f>
        <v>533.06999999999994</v>
      </c>
    </row>
    <row r="34" spans="1:15" ht="19.5" x14ac:dyDescent="0.2">
      <c r="A34" s="170" t="s">
        <v>7</v>
      </c>
      <c r="B34" s="170"/>
      <c r="C34" s="170"/>
      <c r="D34" s="170"/>
      <c r="E34" s="170"/>
      <c r="F34" s="170"/>
      <c r="G34" s="170"/>
      <c r="H34" s="170"/>
      <c r="I34" s="170"/>
      <c r="J34" s="170"/>
      <c r="K34" s="170"/>
      <c r="L34" s="170"/>
      <c r="M34" s="170"/>
      <c r="N34" s="170"/>
      <c r="O34" s="98">
        <f>M33+N33+O33</f>
        <v>618.59999999999991</v>
      </c>
    </row>
    <row r="35" spans="1:15" x14ac:dyDescent="0.2">
      <c r="A35" s="59"/>
      <c r="B35" s="59"/>
      <c r="C35" s="59"/>
      <c r="D35" s="5" t="s">
        <v>4</v>
      </c>
    </row>
    <row r="36" spans="1:15" x14ac:dyDescent="0.2">
      <c r="A36" s="63"/>
      <c r="B36" s="63"/>
      <c r="C36" s="63"/>
      <c r="D36" s="5" t="s">
        <v>37</v>
      </c>
    </row>
  </sheetData>
  <mergeCells count="22">
    <mergeCell ref="B6:K6"/>
    <mergeCell ref="D8:K8"/>
    <mergeCell ref="C3:I3"/>
    <mergeCell ref="J3:K3"/>
    <mergeCell ref="C4:I5"/>
    <mergeCell ref="J4:J5"/>
    <mergeCell ref="A33:K33"/>
    <mergeCell ref="A34:N34"/>
    <mergeCell ref="B1:O1"/>
    <mergeCell ref="A2:O2"/>
    <mergeCell ref="A30:K30"/>
    <mergeCell ref="A32:N32"/>
    <mergeCell ref="A31:N31"/>
    <mergeCell ref="A11:A17"/>
    <mergeCell ref="B17:K17"/>
    <mergeCell ref="C7:K7"/>
    <mergeCell ref="A18:A22"/>
    <mergeCell ref="B22:K22"/>
    <mergeCell ref="A23:A28"/>
    <mergeCell ref="B28:K28"/>
    <mergeCell ref="L3:O9"/>
    <mergeCell ref="B9:K9"/>
  </mergeCells>
  <pageMargins left="0.7" right="0.7" top="0.75" bottom="0.75" header="0.3" footer="0.3"/>
  <pageSetup paperSize="9" scale="4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1500-000000000000}">
          <x14:formula1>
            <xm:f>Appoggio!$C$2:$C$3</xm:f>
          </x14:formula1>
          <xm:sqref>K29</xm:sqref>
        </x14:dataValidation>
        <x14:dataValidation type="list" allowBlank="1" showInputMessage="1" showErrorMessage="1" xr:uid="{00000000-0002-0000-1500-000001000000}">
          <x14:formula1>
            <xm:f>Appoggio!$D$2:$D$3</xm:f>
          </x14:formula1>
          <xm:sqref>J4:J5</xm:sqref>
        </x14:dataValidation>
        <x14:dataValidation type="list" allowBlank="1" showInputMessage="1" showErrorMessage="1" xr:uid="{00000000-0002-0000-1500-000002000000}">
          <x14:formula1>
            <xm:f>Appoggio!$A$2:$A$5</xm:f>
          </x14:formula1>
          <xm:sqref>B7</xm:sqref>
        </x14:dataValidation>
      </x14:dataValidation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9"/>
    <pageSetUpPr fitToPage="1"/>
  </sheetPr>
  <dimension ref="A1:P36"/>
  <sheetViews>
    <sheetView zoomScaleNormal="100" workbookViewId="0">
      <selection activeCell="C8" sqref="C8"/>
    </sheetView>
  </sheetViews>
  <sheetFormatPr defaultColWidth="26.7109375" defaultRowHeight="12.75" x14ac:dyDescent="0.2"/>
  <cols>
    <col min="1" max="1" width="27.42578125" style="5" bestFit="1" customWidth="1"/>
    <col min="2" max="2" width="36.28515625" style="5" bestFit="1"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0"/>
      <c r="B1" s="152" t="s">
        <v>1560</v>
      </c>
      <c r="C1" s="153"/>
      <c r="D1" s="153"/>
      <c r="E1" s="153"/>
      <c r="F1" s="153"/>
      <c r="G1" s="153"/>
      <c r="H1" s="153"/>
      <c r="I1" s="153"/>
      <c r="J1" s="153"/>
      <c r="K1" s="153"/>
      <c r="L1" s="153"/>
      <c r="M1" s="153"/>
      <c r="N1" s="153"/>
      <c r="O1" s="154"/>
    </row>
    <row r="2" spans="1:15" ht="19.5" x14ac:dyDescent="0.25">
      <c r="A2" s="149" t="s">
        <v>1559</v>
      </c>
      <c r="B2" s="150"/>
      <c r="C2" s="150"/>
      <c r="D2" s="150"/>
      <c r="E2" s="150"/>
      <c r="F2" s="150"/>
      <c r="G2" s="150"/>
      <c r="H2" s="150"/>
      <c r="I2" s="150"/>
      <c r="J2" s="150"/>
      <c r="K2" s="150"/>
      <c r="L2" s="150"/>
      <c r="M2" s="150"/>
      <c r="N2" s="150"/>
      <c r="O2" s="151"/>
    </row>
    <row r="3" spans="1:15" x14ac:dyDescent="0.2">
      <c r="A3" s="30" t="s">
        <v>0</v>
      </c>
      <c r="B3" s="82" t="str">
        <f>INTESTAZIONE!B2</f>
        <v>Tecnocostruzioni s.r.l.</v>
      </c>
      <c r="C3" s="164" t="s">
        <v>1558</v>
      </c>
      <c r="D3" s="165"/>
      <c r="E3" s="165"/>
      <c r="F3" s="165"/>
      <c r="G3" s="165"/>
      <c r="H3" s="165"/>
      <c r="I3" s="166"/>
      <c r="J3" s="203" t="s">
        <v>1616</v>
      </c>
      <c r="K3" s="204"/>
      <c r="L3" s="155"/>
      <c r="M3" s="155"/>
      <c r="N3" s="156"/>
      <c r="O3" s="157"/>
    </row>
    <row r="4" spans="1:15" ht="30" customHeight="1" x14ac:dyDescent="0.2">
      <c r="A4" s="30" t="s">
        <v>1</v>
      </c>
      <c r="B4" s="44">
        <v>45489</v>
      </c>
      <c r="C4" s="179"/>
      <c r="D4" s="180"/>
      <c r="E4" s="180"/>
      <c r="F4" s="180"/>
      <c r="G4" s="180"/>
      <c r="H4" s="180"/>
      <c r="I4" s="181"/>
      <c r="J4" s="205" t="s">
        <v>1614</v>
      </c>
      <c r="K4" s="45" t="s">
        <v>1617</v>
      </c>
      <c r="L4" s="158"/>
      <c r="M4" s="158"/>
      <c r="N4" s="159"/>
      <c r="O4" s="160"/>
    </row>
    <row r="5" spans="1:15" x14ac:dyDescent="0.2">
      <c r="A5" s="30" t="s">
        <v>2</v>
      </c>
      <c r="B5" s="46" t="s">
        <v>1597</v>
      </c>
      <c r="C5" s="167"/>
      <c r="D5" s="168"/>
      <c r="E5" s="168"/>
      <c r="F5" s="168"/>
      <c r="G5" s="168"/>
      <c r="H5" s="168"/>
      <c r="I5" s="169"/>
      <c r="J5" s="206"/>
      <c r="K5" s="47">
        <v>1</v>
      </c>
      <c r="L5" s="158"/>
      <c r="M5" s="158"/>
      <c r="N5" s="159"/>
      <c r="O5" s="160"/>
    </row>
    <row r="6" spans="1:15" x14ac:dyDescent="0.2">
      <c r="A6" s="83" t="s">
        <v>19</v>
      </c>
      <c r="B6" s="202" t="s">
        <v>1660</v>
      </c>
      <c r="C6" s="202"/>
      <c r="D6" s="202"/>
      <c r="E6" s="202"/>
      <c r="F6" s="202"/>
      <c r="G6" s="202"/>
      <c r="H6" s="202"/>
      <c r="I6" s="202"/>
      <c r="J6" s="202"/>
      <c r="K6" s="202"/>
      <c r="L6" s="158"/>
      <c r="M6" s="158"/>
      <c r="N6" s="159"/>
      <c r="O6" s="160"/>
    </row>
    <row r="7" spans="1:15" x14ac:dyDescent="0.2">
      <c r="A7" s="83" t="s">
        <v>39</v>
      </c>
      <c r="B7" s="30" t="s">
        <v>1564</v>
      </c>
      <c r="C7" s="171" t="s">
        <v>40</v>
      </c>
      <c r="D7" s="171"/>
      <c r="E7" s="171"/>
      <c r="F7" s="171"/>
      <c r="G7" s="171"/>
      <c r="H7" s="171"/>
      <c r="I7" s="171"/>
      <c r="J7" s="171"/>
      <c r="K7" s="171"/>
      <c r="L7" s="158"/>
      <c r="M7" s="158"/>
      <c r="N7" s="159"/>
      <c r="O7" s="160"/>
    </row>
    <row r="8" spans="1:15" x14ac:dyDescent="0.2">
      <c r="A8" s="84" t="s">
        <v>1557</v>
      </c>
      <c r="B8" s="30" t="s">
        <v>1732</v>
      </c>
      <c r="C8" s="30" t="s">
        <v>1742</v>
      </c>
      <c r="D8" s="171" t="s">
        <v>41</v>
      </c>
      <c r="E8" s="171"/>
      <c r="F8" s="171"/>
      <c r="G8" s="171"/>
      <c r="H8" s="171"/>
      <c r="I8" s="171"/>
      <c r="J8" s="171"/>
      <c r="K8" s="171"/>
      <c r="L8" s="158"/>
      <c r="M8" s="158"/>
      <c r="N8" s="159"/>
      <c r="O8" s="160"/>
    </row>
    <row r="9" spans="1:15" ht="84" customHeight="1" x14ac:dyDescent="0.2">
      <c r="A9" s="84" t="s">
        <v>3</v>
      </c>
      <c r="B9" s="173" t="s">
        <v>1661</v>
      </c>
      <c r="C9" s="173"/>
      <c r="D9" s="173"/>
      <c r="E9" s="173"/>
      <c r="F9" s="173"/>
      <c r="G9" s="173"/>
      <c r="H9" s="173"/>
      <c r="I9" s="173"/>
      <c r="J9" s="173"/>
      <c r="K9" s="173"/>
      <c r="L9" s="161"/>
      <c r="M9" s="161"/>
      <c r="N9" s="162"/>
      <c r="O9" s="163"/>
    </row>
    <row r="10" spans="1:15" ht="63.75" x14ac:dyDescent="0.2">
      <c r="A10" s="48" t="s">
        <v>38</v>
      </c>
      <c r="B10" s="49" t="s">
        <v>9</v>
      </c>
      <c r="C10" s="49" t="s">
        <v>1568</v>
      </c>
      <c r="D10" s="49" t="s">
        <v>3</v>
      </c>
      <c r="E10" s="49" t="s">
        <v>13</v>
      </c>
      <c r="F10" s="49" t="s">
        <v>14</v>
      </c>
      <c r="G10" s="49" t="s">
        <v>16</v>
      </c>
      <c r="H10" s="49" t="s">
        <v>17</v>
      </c>
      <c r="I10" s="49" t="s">
        <v>18</v>
      </c>
      <c r="J10" s="49" t="s">
        <v>15</v>
      </c>
      <c r="K10" s="49" t="s">
        <v>23</v>
      </c>
      <c r="L10" s="49" t="s">
        <v>1556</v>
      </c>
      <c r="M10" s="49" t="s">
        <v>26</v>
      </c>
      <c r="N10" s="49" t="s">
        <v>25</v>
      </c>
      <c r="O10" s="49" t="s">
        <v>24</v>
      </c>
    </row>
    <row r="11" spans="1:15" ht="51" x14ac:dyDescent="0.2">
      <c r="A11" s="175" t="s">
        <v>20</v>
      </c>
      <c r="B11" s="61">
        <v>123</v>
      </c>
      <c r="C11" s="61" t="s">
        <v>528</v>
      </c>
      <c r="D11" s="71" t="s">
        <v>182</v>
      </c>
      <c r="E11" s="61" t="s">
        <v>58</v>
      </c>
      <c r="F11" s="62">
        <v>310.99268999999998</v>
      </c>
      <c r="G11" s="62">
        <v>166.0234403</v>
      </c>
      <c r="H11" s="62">
        <v>8.6159999999999997</v>
      </c>
      <c r="I11" s="62">
        <v>0</v>
      </c>
      <c r="J11" s="62">
        <v>302.37669</v>
      </c>
      <c r="K11" s="99">
        <v>1</v>
      </c>
      <c r="L11" s="51">
        <f>G11*K11</f>
        <v>166.0234403</v>
      </c>
      <c r="M11" s="51">
        <f t="shared" ref="M11:M16" si="0">K11*H11</f>
        <v>8.6159999999999997</v>
      </c>
      <c r="N11" s="51">
        <f t="shared" ref="N11:N16" si="1">K11*I11</f>
        <v>0</v>
      </c>
      <c r="O11" s="51">
        <f t="shared" ref="O11:O16" si="2">J11*K11</f>
        <v>302.37669</v>
      </c>
    </row>
    <row r="12" spans="1:15" ht="76.5" x14ac:dyDescent="0.2">
      <c r="A12" s="175"/>
      <c r="B12" s="61">
        <v>45</v>
      </c>
      <c r="C12" s="61" t="s">
        <v>441</v>
      </c>
      <c r="D12" s="71" t="s">
        <v>442</v>
      </c>
      <c r="E12" s="61" t="s">
        <v>120</v>
      </c>
      <c r="F12" s="62">
        <v>184.89000000000001</v>
      </c>
      <c r="G12" s="62">
        <v>177.24</v>
      </c>
      <c r="H12" s="62">
        <v>10.92</v>
      </c>
      <c r="I12" s="62">
        <v>0</v>
      </c>
      <c r="J12" s="62">
        <v>173.97000000000003</v>
      </c>
      <c r="K12" s="99">
        <v>1</v>
      </c>
      <c r="L12" s="51">
        <f t="shared" ref="L12:L29" si="3">G12*K12</f>
        <v>177.24</v>
      </c>
      <c r="M12" s="51">
        <f t="shared" si="0"/>
        <v>10.92</v>
      </c>
      <c r="N12" s="51">
        <f t="shared" si="1"/>
        <v>0</v>
      </c>
      <c r="O12" s="51">
        <f t="shared" si="2"/>
        <v>173.97000000000003</v>
      </c>
    </row>
    <row r="13" spans="1:15" ht="63.75" x14ac:dyDescent="0.2">
      <c r="A13" s="175"/>
      <c r="B13" s="61">
        <v>144</v>
      </c>
      <c r="C13" s="61" t="s">
        <v>551</v>
      </c>
      <c r="D13" s="71" t="s">
        <v>202</v>
      </c>
      <c r="E13" s="61" t="s">
        <v>58</v>
      </c>
      <c r="F13" s="62">
        <v>31.117000000000001</v>
      </c>
      <c r="G13" s="62">
        <v>0</v>
      </c>
      <c r="H13" s="62">
        <v>31.117000000000001</v>
      </c>
      <c r="I13" s="62">
        <v>0</v>
      </c>
      <c r="J13" s="62">
        <v>0</v>
      </c>
      <c r="K13" s="52">
        <v>1</v>
      </c>
      <c r="L13" s="51">
        <f t="shared" si="3"/>
        <v>0</v>
      </c>
      <c r="M13" s="51">
        <f t="shared" si="0"/>
        <v>31.117000000000001</v>
      </c>
      <c r="N13" s="51">
        <f t="shared" si="1"/>
        <v>0</v>
      </c>
      <c r="O13" s="51">
        <f t="shared" si="2"/>
        <v>0</v>
      </c>
    </row>
    <row r="14" spans="1:15" x14ac:dyDescent="0.2">
      <c r="A14" s="175"/>
      <c r="B14" s="61"/>
      <c r="C14" s="61"/>
      <c r="D14" s="71"/>
      <c r="E14" s="61"/>
      <c r="F14" s="62"/>
      <c r="G14" s="62"/>
      <c r="H14" s="62"/>
      <c r="I14" s="62"/>
      <c r="J14" s="62"/>
      <c r="K14" s="50"/>
      <c r="L14" s="51">
        <f t="shared" si="3"/>
        <v>0</v>
      </c>
      <c r="M14" s="51">
        <f t="shared" si="0"/>
        <v>0</v>
      </c>
      <c r="N14" s="51">
        <f t="shared" si="1"/>
        <v>0</v>
      </c>
      <c r="O14" s="51">
        <f t="shared" si="2"/>
        <v>0</v>
      </c>
    </row>
    <row r="15" spans="1:15" x14ac:dyDescent="0.2">
      <c r="A15" s="175"/>
      <c r="B15" s="61"/>
      <c r="C15" s="61"/>
      <c r="D15" s="53"/>
      <c r="E15" s="54"/>
      <c r="F15" s="55"/>
      <c r="G15" s="55"/>
      <c r="H15" s="55"/>
      <c r="I15" s="55"/>
      <c r="J15" s="55"/>
      <c r="K15" s="50"/>
      <c r="L15" s="51">
        <f t="shared" si="3"/>
        <v>0</v>
      </c>
      <c r="M15" s="51">
        <f t="shared" si="0"/>
        <v>0</v>
      </c>
      <c r="N15" s="51">
        <f t="shared" si="1"/>
        <v>0</v>
      </c>
      <c r="O15" s="51">
        <f t="shared" si="2"/>
        <v>0</v>
      </c>
    </row>
    <row r="16" spans="1:15" x14ac:dyDescent="0.2">
      <c r="A16" s="175"/>
      <c r="B16" s="62"/>
      <c r="C16" s="62"/>
      <c r="D16" s="72"/>
      <c r="E16" s="62"/>
      <c r="F16" s="62"/>
      <c r="G16" s="62"/>
      <c r="H16" s="55"/>
      <c r="I16" s="55"/>
      <c r="J16" s="55"/>
      <c r="K16" s="50"/>
      <c r="L16" s="51">
        <f t="shared" si="3"/>
        <v>0</v>
      </c>
      <c r="M16" s="51">
        <f t="shared" si="0"/>
        <v>0</v>
      </c>
      <c r="N16" s="51">
        <f t="shared" si="1"/>
        <v>0</v>
      </c>
      <c r="O16" s="51">
        <f t="shared" si="2"/>
        <v>0</v>
      </c>
    </row>
    <row r="17" spans="1:16" x14ac:dyDescent="0.2">
      <c r="A17" s="175"/>
      <c r="B17" s="172" t="s">
        <v>27</v>
      </c>
      <c r="C17" s="172"/>
      <c r="D17" s="172"/>
      <c r="E17" s="172"/>
      <c r="F17" s="172"/>
      <c r="G17" s="172"/>
      <c r="H17" s="172"/>
      <c r="I17" s="172"/>
      <c r="J17" s="172"/>
      <c r="K17" s="172"/>
      <c r="L17" s="56">
        <f>SUM(L11:L16)</f>
        <v>343.26344030000001</v>
      </c>
      <c r="M17" s="56">
        <f>SUM(M11:M16)</f>
        <v>50.653000000000006</v>
      </c>
      <c r="N17" s="56">
        <f>SUM(N11:N16)</f>
        <v>0</v>
      </c>
      <c r="O17" s="56">
        <f>SUM(O11:O16)</f>
        <v>476.34669000000002</v>
      </c>
    </row>
    <row r="18" spans="1:16" x14ac:dyDescent="0.2">
      <c r="A18" s="174" t="s">
        <v>21</v>
      </c>
      <c r="B18" s="61" t="s">
        <v>1623</v>
      </c>
      <c r="C18" s="61" t="s">
        <v>1624</v>
      </c>
      <c r="D18" s="71" t="s">
        <v>1625</v>
      </c>
      <c r="E18" s="61" t="s">
        <v>231</v>
      </c>
      <c r="F18" s="62">
        <v>39.06</v>
      </c>
      <c r="G18" s="62">
        <v>0</v>
      </c>
      <c r="H18" s="62">
        <v>1.82</v>
      </c>
      <c r="I18" s="62">
        <v>37.24</v>
      </c>
      <c r="J18" s="62">
        <v>0</v>
      </c>
      <c r="K18" s="99">
        <v>1</v>
      </c>
      <c r="L18" s="51">
        <f t="shared" si="3"/>
        <v>0</v>
      </c>
      <c r="M18" s="51">
        <f>K18*H18</f>
        <v>1.82</v>
      </c>
      <c r="N18" s="51">
        <f>K18*I18</f>
        <v>37.24</v>
      </c>
      <c r="O18" s="51">
        <f>J18*K18</f>
        <v>0</v>
      </c>
      <c r="P18" s="5" t="s">
        <v>1662</v>
      </c>
    </row>
    <row r="19" spans="1:16" x14ac:dyDescent="0.2">
      <c r="A19" s="174"/>
      <c r="B19" s="61"/>
      <c r="C19" s="61"/>
      <c r="D19" s="71"/>
      <c r="E19" s="54"/>
      <c r="F19" s="62"/>
      <c r="G19" s="62"/>
      <c r="H19" s="62"/>
      <c r="I19" s="62"/>
      <c r="J19" s="62"/>
      <c r="K19" s="99"/>
      <c r="L19" s="51">
        <f t="shared" si="3"/>
        <v>0</v>
      </c>
      <c r="M19" s="51">
        <f>K19*H19</f>
        <v>0</v>
      </c>
      <c r="N19" s="51">
        <f>K19*I19</f>
        <v>0</v>
      </c>
      <c r="O19" s="51">
        <f>J19*K19</f>
        <v>0</v>
      </c>
    </row>
    <row r="20" spans="1:16" x14ac:dyDescent="0.2">
      <c r="A20" s="174"/>
      <c r="B20" s="61"/>
      <c r="C20" s="61"/>
      <c r="D20" s="71"/>
      <c r="E20" s="54"/>
      <c r="F20" s="62"/>
      <c r="G20" s="62"/>
      <c r="H20" s="62"/>
      <c r="I20" s="62"/>
      <c r="J20" s="62"/>
      <c r="K20" s="99"/>
      <c r="L20" s="51">
        <f t="shared" si="3"/>
        <v>0</v>
      </c>
      <c r="M20" s="51">
        <f>K20*H20</f>
        <v>0</v>
      </c>
      <c r="N20" s="51">
        <f>K20*I20</f>
        <v>0</v>
      </c>
      <c r="O20" s="51">
        <f>J20*K20</f>
        <v>0</v>
      </c>
    </row>
    <row r="21" spans="1:16" x14ac:dyDescent="0.2">
      <c r="A21" s="174"/>
      <c r="B21" s="61"/>
      <c r="C21" s="61"/>
      <c r="D21" s="71"/>
      <c r="E21" s="54"/>
      <c r="F21" s="62"/>
      <c r="G21" s="62"/>
      <c r="H21" s="62"/>
      <c r="I21" s="62"/>
      <c r="J21" s="62"/>
      <c r="K21" s="99"/>
      <c r="L21" s="51">
        <f t="shared" si="3"/>
        <v>0</v>
      </c>
      <c r="M21" s="51">
        <f>K21*H21</f>
        <v>0</v>
      </c>
      <c r="N21" s="51">
        <f>K21*I21</f>
        <v>0</v>
      </c>
      <c r="O21" s="51">
        <f>J21*K21</f>
        <v>0</v>
      </c>
    </row>
    <row r="22" spans="1:16" x14ac:dyDescent="0.2">
      <c r="A22" s="174"/>
      <c r="B22" s="172" t="s">
        <v>27</v>
      </c>
      <c r="C22" s="172"/>
      <c r="D22" s="172"/>
      <c r="E22" s="172"/>
      <c r="F22" s="172"/>
      <c r="G22" s="172"/>
      <c r="H22" s="172"/>
      <c r="I22" s="172"/>
      <c r="J22" s="172"/>
      <c r="K22" s="172"/>
      <c r="L22" s="56">
        <f>SUM(L18:L21)</f>
        <v>0</v>
      </c>
      <c r="M22" s="56">
        <f>SUM(M18:M21)</f>
        <v>1.82</v>
      </c>
      <c r="N22" s="56">
        <f t="shared" ref="N22" si="4">SUM(N18:N21)</f>
        <v>37.24</v>
      </c>
      <c r="O22" s="56">
        <f>SUM(O18:O21)</f>
        <v>0</v>
      </c>
    </row>
    <row r="23" spans="1:16" ht="51" x14ac:dyDescent="0.2">
      <c r="A23" s="174" t="s">
        <v>22</v>
      </c>
      <c r="B23" s="61">
        <v>270</v>
      </c>
      <c r="C23" s="61" t="s">
        <v>326</v>
      </c>
      <c r="D23" s="71" t="s">
        <v>666</v>
      </c>
      <c r="E23" s="61" t="s">
        <v>47</v>
      </c>
      <c r="F23" s="62">
        <v>1.4</v>
      </c>
      <c r="G23" s="62">
        <v>0</v>
      </c>
      <c r="H23" s="62">
        <v>0</v>
      </c>
      <c r="I23" s="62">
        <v>0</v>
      </c>
      <c r="J23" s="62">
        <v>1.4</v>
      </c>
      <c r="K23" s="99">
        <v>1</v>
      </c>
      <c r="L23" s="51">
        <f t="shared" si="3"/>
        <v>0</v>
      </c>
      <c r="M23" s="51">
        <f>K23*H23</f>
        <v>0</v>
      </c>
      <c r="N23" s="51">
        <f>K23*I23</f>
        <v>0</v>
      </c>
      <c r="O23" s="51">
        <f>J23*K23</f>
        <v>1.4</v>
      </c>
    </row>
    <row r="24" spans="1:16" x14ac:dyDescent="0.2">
      <c r="A24" s="174"/>
      <c r="B24" s="61"/>
      <c r="C24" s="61"/>
      <c r="D24" s="71"/>
      <c r="E24" s="54"/>
      <c r="F24" s="62"/>
      <c r="G24" s="62"/>
      <c r="H24" s="62"/>
      <c r="I24" s="62"/>
      <c r="J24" s="62"/>
      <c r="K24" s="99"/>
      <c r="L24" s="51">
        <f t="shared" si="3"/>
        <v>0</v>
      </c>
      <c r="M24" s="51">
        <f>K24*H24</f>
        <v>0</v>
      </c>
      <c r="N24" s="51">
        <f>K24*I24</f>
        <v>0</v>
      </c>
      <c r="O24" s="51">
        <f>J24*K24</f>
        <v>0</v>
      </c>
    </row>
    <row r="25" spans="1:16" x14ac:dyDescent="0.2">
      <c r="A25" s="174"/>
      <c r="B25" s="61"/>
      <c r="C25" s="61"/>
      <c r="D25" s="71"/>
      <c r="E25" s="54"/>
      <c r="F25" s="62"/>
      <c r="G25" s="62"/>
      <c r="H25" s="62"/>
      <c r="I25" s="62"/>
      <c r="J25" s="62"/>
      <c r="K25" s="99"/>
      <c r="L25" s="51">
        <f t="shared" si="3"/>
        <v>0</v>
      </c>
      <c r="M25" s="51">
        <f>K25*H25</f>
        <v>0</v>
      </c>
      <c r="N25" s="51">
        <f>K25*I25</f>
        <v>0</v>
      </c>
      <c r="O25" s="51">
        <f>J25*K25</f>
        <v>0</v>
      </c>
    </row>
    <row r="26" spans="1:16" x14ac:dyDescent="0.2">
      <c r="A26" s="174"/>
      <c r="B26" s="61"/>
      <c r="C26" s="61"/>
      <c r="D26" s="71"/>
      <c r="E26" s="54"/>
      <c r="F26" s="62"/>
      <c r="G26" s="62"/>
      <c r="H26" s="62"/>
      <c r="I26" s="62"/>
      <c r="J26" s="62"/>
      <c r="K26" s="99"/>
      <c r="L26" s="51">
        <f t="shared" si="3"/>
        <v>0</v>
      </c>
      <c r="M26" s="51">
        <f>K26*H26</f>
        <v>0</v>
      </c>
      <c r="N26" s="51">
        <f>K26*I26</f>
        <v>0</v>
      </c>
      <c r="O26" s="51">
        <f>J26*K26</f>
        <v>0</v>
      </c>
    </row>
    <row r="27" spans="1:16" x14ac:dyDescent="0.2">
      <c r="A27" s="174"/>
      <c r="B27" s="61"/>
      <c r="C27" s="61"/>
      <c r="D27" s="71"/>
      <c r="E27" s="54"/>
      <c r="F27" s="62"/>
      <c r="G27" s="62"/>
      <c r="H27" s="62"/>
      <c r="I27" s="62"/>
      <c r="J27" s="62"/>
      <c r="K27" s="99"/>
      <c r="L27" s="51">
        <f t="shared" si="3"/>
        <v>0</v>
      </c>
      <c r="M27" s="51">
        <f>K27*H27</f>
        <v>0</v>
      </c>
      <c r="N27" s="51">
        <f>K27*I27</f>
        <v>0</v>
      </c>
      <c r="O27" s="51">
        <f>J27*K27</f>
        <v>0</v>
      </c>
    </row>
    <row r="28" spans="1:16" x14ac:dyDescent="0.2">
      <c r="A28" s="174"/>
      <c r="B28" s="172" t="s">
        <v>27</v>
      </c>
      <c r="C28" s="172"/>
      <c r="D28" s="172"/>
      <c r="E28" s="172"/>
      <c r="F28" s="172"/>
      <c r="G28" s="172"/>
      <c r="H28" s="172"/>
      <c r="I28" s="172"/>
      <c r="J28" s="172"/>
      <c r="K28" s="172"/>
      <c r="L28" s="56">
        <f>SUM(L23:L27)</f>
        <v>0</v>
      </c>
      <c r="M28" s="56">
        <f>SUM(M23:M27)</f>
        <v>0</v>
      </c>
      <c r="N28" s="56">
        <f t="shared" ref="N28" si="5">SUM(N23:N27)</f>
        <v>0</v>
      </c>
      <c r="O28" s="56">
        <f>SUM(O23:O27)</f>
        <v>1.4</v>
      </c>
    </row>
    <row r="29" spans="1:16" ht="25.5" x14ac:dyDescent="0.2">
      <c r="A29" s="100" t="s">
        <v>1567</v>
      </c>
      <c r="B29" s="61"/>
      <c r="C29" s="61"/>
      <c r="D29" s="61"/>
      <c r="E29" s="61"/>
      <c r="F29" s="61"/>
      <c r="G29" s="96">
        <f>(L17+L22+L28)*F29</f>
        <v>0</v>
      </c>
      <c r="H29" s="96">
        <v>0</v>
      </c>
      <c r="I29" s="96">
        <f>(N17+N22+N28)*F29</f>
        <v>0</v>
      </c>
      <c r="J29" s="96">
        <f>G29</f>
        <v>0</v>
      </c>
      <c r="K29" s="97">
        <v>0</v>
      </c>
      <c r="L29" s="4">
        <f t="shared" si="3"/>
        <v>0</v>
      </c>
      <c r="M29" s="4">
        <f>K29*H29</f>
        <v>0</v>
      </c>
      <c r="N29" s="4">
        <f>K29*I29</f>
        <v>0</v>
      </c>
      <c r="O29" s="4">
        <f>J29*K29</f>
        <v>0</v>
      </c>
    </row>
    <row r="30" spans="1:16" x14ac:dyDescent="0.2">
      <c r="A30" s="172" t="s">
        <v>29</v>
      </c>
      <c r="B30" s="172"/>
      <c r="C30" s="172"/>
      <c r="D30" s="172"/>
      <c r="E30" s="172"/>
      <c r="F30" s="172"/>
      <c r="G30" s="172"/>
      <c r="H30" s="172"/>
      <c r="I30" s="172"/>
      <c r="J30" s="172"/>
      <c r="K30" s="172"/>
      <c r="L30" s="56">
        <f>ROUND(L17+L22+L28+L29,2)</f>
        <v>343.26</v>
      </c>
      <c r="M30" s="56">
        <f t="shared" ref="M30:O30" si="6">ROUND(M17+M22+M28+M29,2)</f>
        <v>52.47</v>
      </c>
      <c r="N30" s="56">
        <f t="shared" si="6"/>
        <v>37.24</v>
      </c>
      <c r="O30" s="56">
        <f t="shared" si="6"/>
        <v>477.75</v>
      </c>
    </row>
    <row r="31" spans="1:16" x14ac:dyDescent="0.2">
      <c r="A31" s="172" t="s">
        <v>28</v>
      </c>
      <c r="B31" s="172"/>
      <c r="C31" s="172"/>
      <c r="D31" s="172"/>
      <c r="E31" s="172"/>
      <c r="F31" s="172"/>
      <c r="G31" s="172"/>
      <c r="H31" s="172"/>
      <c r="I31" s="172"/>
      <c r="J31" s="172"/>
      <c r="K31" s="172"/>
      <c r="L31" s="172"/>
      <c r="M31" s="172"/>
      <c r="N31" s="172"/>
      <c r="O31" s="57">
        <f>Ribasso</f>
        <v>0.10150000000000001</v>
      </c>
    </row>
    <row r="32" spans="1:16" x14ac:dyDescent="0.2">
      <c r="A32" s="172" t="s">
        <v>31</v>
      </c>
      <c r="B32" s="172"/>
      <c r="C32" s="172"/>
      <c r="D32" s="172"/>
      <c r="E32" s="172"/>
      <c r="F32" s="172"/>
      <c r="G32" s="172"/>
      <c r="H32" s="172"/>
      <c r="I32" s="172"/>
      <c r="J32" s="172"/>
      <c r="K32" s="172"/>
      <c r="L32" s="172"/>
      <c r="M32" s="172"/>
      <c r="N32" s="172"/>
      <c r="O32" s="56">
        <f>ROUND(O31*O30,2)</f>
        <v>48.49</v>
      </c>
    </row>
    <row r="33" spans="1:15" ht="19.5" x14ac:dyDescent="0.2">
      <c r="A33" s="170" t="s">
        <v>30</v>
      </c>
      <c r="B33" s="170"/>
      <c r="C33" s="170"/>
      <c r="D33" s="170"/>
      <c r="E33" s="170"/>
      <c r="F33" s="170"/>
      <c r="G33" s="170"/>
      <c r="H33" s="170"/>
      <c r="I33" s="170"/>
      <c r="J33" s="170"/>
      <c r="K33" s="170"/>
      <c r="L33" s="58">
        <f>L30-(O31*L30)</f>
        <v>308.41910999999999</v>
      </c>
      <c r="M33" s="58">
        <f>M30</f>
        <v>52.47</v>
      </c>
      <c r="N33" s="58">
        <f>N30</f>
        <v>37.24</v>
      </c>
      <c r="O33" s="58">
        <f>O30-O32</f>
        <v>429.26</v>
      </c>
    </row>
    <row r="34" spans="1:15" ht="19.5" x14ac:dyDescent="0.2">
      <c r="A34" s="170" t="s">
        <v>7</v>
      </c>
      <c r="B34" s="170"/>
      <c r="C34" s="170"/>
      <c r="D34" s="170"/>
      <c r="E34" s="170"/>
      <c r="F34" s="170"/>
      <c r="G34" s="170"/>
      <c r="H34" s="170"/>
      <c r="I34" s="170"/>
      <c r="J34" s="170"/>
      <c r="K34" s="170"/>
      <c r="L34" s="170"/>
      <c r="M34" s="170"/>
      <c r="N34" s="170"/>
      <c r="O34" s="98">
        <f>M33+N33+O33</f>
        <v>518.97</v>
      </c>
    </row>
    <row r="35" spans="1:15" x14ac:dyDescent="0.2">
      <c r="A35" s="59"/>
      <c r="B35" s="59"/>
      <c r="C35" s="59"/>
      <c r="D35" s="5" t="s">
        <v>4</v>
      </c>
    </row>
    <row r="36" spans="1:15" x14ac:dyDescent="0.2">
      <c r="A36" s="63"/>
      <c r="B36" s="63"/>
      <c r="C36" s="63"/>
      <c r="D36" s="5" t="s">
        <v>37</v>
      </c>
    </row>
  </sheetData>
  <mergeCells count="22">
    <mergeCell ref="B6:K6"/>
    <mergeCell ref="D8:K8"/>
    <mergeCell ref="C3:I3"/>
    <mergeCell ref="J3:K3"/>
    <mergeCell ref="C4:I5"/>
    <mergeCell ref="J4:J5"/>
    <mergeCell ref="A33:K33"/>
    <mergeCell ref="A34:N34"/>
    <mergeCell ref="B1:O1"/>
    <mergeCell ref="A2:O2"/>
    <mergeCell ref="A30:K30"/>
    <mergeCell ref="A32:N32"/>
    <mergeCell ref="A31:N31"/>
    <mergeCell ref="A11:A17"/>
    <mergeCell ref="B17:K17"/>
    <mergeCell ref="C7:K7"/>
    <mergeCell ref="A18:A22"/>
    <mergeCell ref="B22:K22"/>
    <mergeCell ref="A23:A28"/>
    <mergeCell ref="B28:K28"/>
    <mergeCell ref="L3:O9"/>
    <mergeCell ref="B9:K9"/>
  </mergeCells>
  <pageMargins left="0.7" right="0.7" top="0.75" bottom="0.75" header="0.3" footer="0.3"/>
  <pageSetup paperSize="9" scale="45"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1600-000000000000}">
          <x14:formula1>
            <xm:f>Appoggio!$C$2:$C$3</xm:f>
          </x14:formula1>
          <xm:sqref>K29</xm:sqref>
        </x14:dataValidation>
        <x14:dataValidation type="list" allowBlank="1" showInputMessage="1" showErrorMessage="1" xr:uid="{00000000-0002-0000-1600-000001000000}">
          <x14:formula1>
            <xm:f>Appoggio!$D$2:$D$3</xm:f>
          </x14:formula1>
          <xm:sqref>J4:J5</xm:sqref>
        </x14:dataValidation>
        <x14:dataValidation type="list" allowBlank="1" showInputMessage="1" showErrorMessage="1" xr:uid="{00000000-0002-0000-1600-000002000000}">
          <x14:formula1>
            <xm:f>Appoggio!$A$2:$A$5</xm:f>
          </x14:formula1>
          <xm:sqref>B7</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9"/>
    <pageSetUpPr fitToPage="1"/>
  </sheetPr>
  <dimension ref="A1:O36"/>
  <sheetViews>
    <sheetView zoomScaleNormal="100" workbookViewId="0">
      <selection activeCell="C8" sqref="C8"/>
    </sheetView>
  </sheetViews>
  <sheetFormatPr defaultColWidth="26.7109375" defaultRowHeight="12.75" x14ac:dyDescent="0.2"/>
  <cols>
    <col min="1" max="1" width="27.42578125" style="5" bestFit="1" customWidth="1"/>
    <col min="2" max="2" width="44" style="5" bestFit="1"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4" width="16" style="5" bestFit="1" customWidth="1"/>
    <col min="15" max="15" width="18.28515625" style="5" customWidth="1"/>
    <col min="16" max="16384" width="26.7109375" style="5"/>
  </cols>
  <sheetData>
    <row r="1" spans="1:15" ht="100.5" customHeight="1" x14ac:dyDescent="0.2">
      <c r="A1" s="60"/>
      <c r="B1" s="152" t="s">
        <v>1560</v>
      </c>
      <c r="C1" s="153"/>
      <c r="D1" s="153"/>
      <c r="E1" s="153"/>
      <c r="F1" s="153"/>
      <c r="G1" s="153"/>
      <c r="H1" s="153"/>
      <c r="I1" s="153"/>
      <c r="J1" s="153"/>
      <c r="K1" s="153"/>
      <c r="L1" s="153"/>
      <c r="M1" s="153"/>
      <c r="N1" s="153"/>
      <c r="O1" s="154"/>
    </row>
    <row r="2" spans="1:15" ht="19.5" x14ac:dyDescent="0.25">
      <c r="A2" s="149" t="s">
        <v>1559</v>
      </c>
      <c r="B2" s="150"/>
      <c r="C2" s="150"/>
      <c r="D2" s="150"/>
      <c r="E2" s="150"/>
      <c r="F2" s="150"/>
      <c r="G2" s="150"/>
      <c r="H2" s="150"/>
      <c r="I2" s="150"/>
      <c r="J2" s="150"/>
      <c r="K2" s="150"/>
      <c r="L2" s="150"/>
      <c r="M2" s="150"/>
      <c r="N2" s="150"/>
      <c r="O2" s="151"/>
    </row>
    <row r="3" spans="1:15" x14ac:dyDescent="0.2">
      <c r="A3" s="30" t="s">
        <v>0</v>
      </c>
      <c r="B3" s="82" t="str">
        <f>INTESTAZIONE!B2</f>
        <v>Tecnocostruzioni s.r.l.</v>
      </c>
      <c r="C3" s="164" t="s">
        <v>1558</v>
      </c>
      <c r="D3" s="165"/>
      <c r="E3" s="165"/>
      <c r="F3" s="165"/>
      <c r="G3" s="165"/>
      <c r="H3" s="165"/>
      <c r="I3" s="166"/>
      <c r="J3" s="203" t="s">
        <v>1616</v>
      </c>
      <c r="K3" s="204"/>
      <c r="L3" s="155"/>
      <c r="M3" s="155"/>
      <c r="N3" s="156"/>
      <c r="O3" s="157"/>
    </row>
    <row r="4" spans="1:15" ht="30" customHeight="1" x14ac:dyDescent="0.2">
      <c r="A4" s="30" t="s">
        <v>1</v>
      </c>
      <c r="B4" s="44">
        <v>45492</v>
      </c>
      <c r="C4" s="179"/>
      <c r="D4" s="180"/>
      <c r="E4" s="180"/>
      <c r="F4" s="180"/>
      <c r="G4" s="180"/>
      <c r="H4" s="180"/>
      <c r="I4" s="181"/>
      <c r="J4" s="205"/>
      <c r="K4" s="45" t="s">
        <v>1617</v>
      </c>
      <c r="L4" s="158"/>
      <c r="M4" s="158"/>
      <c r="N4" s="159"/>
      <c r="O4" s="160"/>
    </row>
    <row r="5" spans="1:15" x14ac:dyDescent="0.2">
      <c r="A5" s="30" t="s">
        <v>2</v>
      </c>
      <c r="B5" s="46" t="s">
        <v>1597</v>
      </c>
      <c r="C5" s="167"/>
      <c r="D5" s="168"/>
      <c r="E5" s="168"/>
      <c r="F5" s="168"/>
      <c r="G5" s="168"/>
      <c r="H5" s="168"/>
      <c r="I5" s="169"/>
      <c r="J5" s="206"/>
      <c r="K5" s="47"/>
      <c r="L5" s="158"/>
      <c r="M5" s="158"/>
      <c r="N5" s="159"/>
      <c r="O5" s="160"/>
    </row>
    <row r="6" spans="1:15" x14ac:dyDescent="0.2">
      <c r="A6" s="83" t="s">
        <v>19</v>
      </c>
      <c r="B6" s="202" t="s">
        <v>1664</v>
      </c>
      <c r="C6" s="202"/>
      <c r="D6" s="202"/>
      <c r="E6" s="202"/>
      <c r="F6" s="202"/>
      <c r="G6" s="202"/>
      <c r="H6" s="202"/>
      <c r="I6" s="202"/>
      <c r="J6" s="202"/>
      <c r="K6" s="202"/>
      <c r="L6" s="158"/>
      <c r="M6" s="158"/>
      <c r="N6" s="159"/>
      <c r="O6" s="160"/>
    </row>
    <row r="7" spans="1:15" x14ac:dyDescent="0.2">
      <c r="A7" s="83" t="s">
        <v>39</v>
      </c>
      <c r="B7" s="30" t="s">
        <v>1563</v>
      </c>
      <c r="C7" s="171" t="s">
        <v>40</v>
      </c>
      <c r="D7" s="171"/>
      <c r="E7" s="171"/>
      <c r="F7" s="171"/>
      <c r="G7" s="171"/>
      <c r="H7" s="171"/>
      <c r="I7" s="171"/>
      <c r="J7" s="171"/>
      <c r="K7" s="171"/>
      <c r="L7" s="158"/>
      <c r="M7" s="158"/>
      <c r="N7" s="159"/>
      <c r="O7" s="160"/>
    </row>
    <row r="8" spans="1:15" x14ac:dyDescent="0.2">
      <c r="A8" s="84" t="s">
        <v>1557</v>
      </c>
      <c r="B8" s="30" t="s">
        <v>1733</v>
      </c>
      <c r="C8" s="30" t="s">
        <v>1608</v>
      </c>
      <c r="D8" s="171" t="s">
        <v>41</v>
      </c>
      <c r="E8" s="171"/>
      <c r="F8" s="171"/>
      <c r="G8" s="171"/>
      <c r="H8" s="171"/>
      <c r="I8" s="171"/>
      <c r="J8" s="171"/>
      <c r="K8" s="171"/>
      <c r="L8" s="158"/>
      <c r="M8" s="158"/>
      <c r="N8" s="159"/>
      <c r="O8" s="160"/>
    </row>
    <row r="9" spans="1:15" x14ac:dyDescent="0.2">
      <c r="A9" s="84" t="s">
        <v>3</v>
      </c>
      <c r="B9" s="173" t="s">
        <v>1665</v>
      </c>
      <c r="C9" s="173"/>
      <c r="D9" s="173"/>
      <c r="E9" s="173"/>
      <c r="F9" s="173"/>
      <c r="G9" s="173"/>
      <c r="H9" s="173"/>
      <c r="I9" s="173"/>
      <c r="J9" s="173"/>
      <c r="K9" s="173"/>
      <c r="L9" s="161"/>
      <c r="M9" s="161"/>
      <c r="N9" s="162"/>
      <c r="O9" s="163"/>
    </row>
    <row r="10" spans="1:15" ht="63.75" x14ac:dyDescent="0.2">
      <c r="A10" s="48" t="s">
        <v>38</v>
      </c>
      <c r="B10" s="49" t="s">
        <v>9</v>
      </c>
      <c r="C10" s="49" t="s">
        <v>1568</v>
      </c>
      <c r="D10" s="49" t="s">
        <v>3</v>
      </c>
      <c r="E10" s="49" t="s">
        <v>13</v>
      </c>
      <c r="F10" s="49" t="s">
        <v>14</v>
      </c>
      <c r="G10" s="49" t="s">
        <v>16</v>
      </c>
      <c r="H10" s="49" t="s">
        <v>17</v>
      </c>
      <c r="I10" s="49" t="s">
        <v>18</v>
      </c>
      <c r="J10" s="49" t="s">
        <v>15</v>
      </c>
      <c r="K10" s="49" t="s">
        <v>23</v>
      </c>
      <c r="L10" s="49" t="s">
        <v>1556</v>
      </c>
      <c r="M10" s="49" t="s">
        <v>26</v>
      </c>
      <c r="N10" s="49" t="s">
        <v>25</v>
      </c>
      <c r="O10" s="49" t="s">
        <v>24</v>
      </c>
    </row>
    <row r="11" spans="1:15" ht="63.75" x14ac:dyDescent="0.2">
      <c r="A11" s="175" t="s">
        <v>20</v>
      </c>
      <c r="B11" s="61">
        <v>6</v>
      </c>
      <c r="C11" s="61" t="s">
        <v>70</v>
      </c>
      <c r="D11" s="71" t="s">
        <v>71</v>
      </c>
      <c r="E11" s="61" t="s">
        <v>58</v>
      </c>
      <c r="F11" s="62">
        <v>1154.5701999999999</v>
      </c>
      <c r="G11" s="62">
        <v>322.69001000000003</v>
      </c>
      <c r="H11" s="62">
        <v>21.807000000000002</v>
      </c>
      <c r="I11" s="62">
        <v>0</v>
      </c>
      <c r="J11" s="62">
        <v>1132.7631999999999</v>
      </c>
      <c r="K11" s="99">
        <v>1</v>
      </c>
      <c r="L11" s="51">
        <f>G11*K11</f>
        <v>322.69001000000003</v>
      </c>
      <c r="M11" s="51">
        <f t="shared" ref="M11:M16" si="0">K11*H11</f>
        <v>21.807000000000002</v>
      </c>
      <c r="N11" s="51">
        <f t="shared" ref="N11:N16" si="1">K11*I11</f>
        <v>0</v>
      </c>
      <c r="O11" s="51">
        <f t="shared" ref="O11:O16" si="2">J11*K11</f>
        <v>1132.7631999999999</v>
      </c>
    </row>
    <row r="12" spans="1:15" x14ac:dyDescent="0.2">
      <c r="A12" s="175"/>
      <c r="B12" s="61"/>
      <c r="C12" s="61"/>
      <c r="D12" s="71"/>
      <c r="E12" s="61"/>
      <c r="F12" s="62"/>
      <c r="G12" s="62"/>
      <c r="H12" s="62"/>
      <c r="I12" s="62"/>
      <c r="J12" s="62"/>
      <c r="K12" s="99"/>
      <c r="L12" s="51">
        <f t="shared" ref="L12:L29" si="3">G12*K12</f>
        <v>0</v>
      </c>
      <c r="M12" s="51">
        <f t="shared" si="0"/>
        <v>0</v>
      </c>
      <c r="N12" s="51">
        <f t="shared" si="1"/>
        <v>0</v>
      </c>
      <c r="O12" s="51">
        <f t="shared" si="2"/>
        <v>0</v>
      </c>
    </row>
    <row r="13" spans="1:15" x14ac:dyDescent="0.2">
      <c r="A13" s="175"/>
      <c r="B13" s="61"/>
      <c r="C13" s="61"/>
      <c r="D13" s="71"/>
      <c r="E13" s="61"/>
      <c r="F13" s="62"/>
      <c r="G13" s="62"/>
      <c r="H13" s="62"/>
      <c r="I13" s="62"/>
      <c r="J13" s="62"/>
      <c r="K13" s="52"/>
      <c r="L13" s="51">
        <f t="shared" si="3"/>
        <v>0</v>
      </c>
      <c r="M13" s="51">
        <f t="shared" si="0"/>
        <v>0</v>
      </c>
      <c r="N13" s="51">
        <f t="shared" si="1"/>
        <v>0</v>
      </c>
      <c r="O13" s="51">
        <f t="shared" si="2"/>
        <v>0</v>
      </c>
    </row>
    <row r="14" spans="1:15" x14ac:dyDescent="0.2">
      <c r="A14" s="175"/>
      <c r="B14" s="61"/>
      <c r="C14" s="61"/>
      <c r="D14" s="71"/>
      <c r="E14" s="61"/>
      <c r="F14" s="62"/>
      <c r="G14" s="62"/>
      <c r="H14" s="62"/>
      <c r="I14" s="62"/>
      <c r="J14" s="62"/>
      <c r="K14" s="50"/>
      <c r="L14" s="51">
        <f t="shared" si="3"/>
        <v>0</v>
      </c>
      <c r="M14" s="51">
        <f t="shared" si="0"/>
        <v>0</v>
      </c>
      <c r="N14" s="51">
        <f t="shared" si="1"/>
        <v>0</v>
      </c>
      <c r="O14" s="51">
        <f t="shared" si="2"/>
        <v>0</v>
      </c>
    </row>
    <row r="15" spans="1:15" x14ac:dyDescent="0.2">
      <c r="A15" s="175"/>
      <c r="B15" s="61"/>
      <c r="C15" s="61"/>
      <c r="D15" s="53"/>
      <c r="E15" s="54"/>
      <c r="F15" s="55"/>
      <c r="G15" s="55"/>
      <c r="H15" s="55"/>
      <c r="I15" s="55"/>
      <c r="J15" s="55"/>
      <c r="K15" s="50"/>
      <c r="L15" s="51">
        <f t="shared" si="3"/>
        <v>0</v>
      </c>
      <c r="M15" s="51">
        <f t="shared" si="0"/>
        <v>0</v>
      </c>
      <c r="N15" s="51">
        <f t="shared" si="1"/>
        <v>0</v>
      </c>
      <c r="O15" s="51">
        <f t="shared" si="2"/>
        <v>0</v>
      </c>
    </row>
    <row r="16" spans="1:15" x14ac:dyDescent="0.2">
      <c r="A16" s="175"/>
      <c r="B16" s="62"/>
      <c r="C16" s="62"/>
      <c r="D16" s="72"/>
      <c r="E16" s="62"/>
      <c r="F16" s="62"/>
      <c r="G16" s="62"/>
      <c r="H16" s="55"/>
      <c r="I16" s="55"/>
      <c r="J16" s="55"/>
      <c r="K16" s="50"/>
      <c r="L16" s="51">
        <f t="shared" si="3"/>
        <v>0</v>
      </c>
      <c r="M16" s="51">
        <f t="shared" si="0"/>
        <v>0</v>
      </c>
      <c r="N16" s="51">
        <f t="shared" si="1"/>
        <v>0</v>
      </c>
      <c r="O16" s="51">
        <f t="shared" si="2"/>
        <v>0</v>
      </c>
    </row>
    <row r="17" spans="1:15" x14ac:dyDescent="0.2">
      <c r="A17" s="175"/>
      <c r="B17" s="172" t="s">
        <v>27</v>
      </c>
      <c r="C17" s="172"/>
      <c r="D17" s="172"/>
      <c r="E17" s="172"/>
      <c r="F17" s="172"/>
      <c r="G17" s="172"/>
      <c r="H17" s="172"/>
      <c r="I17" s="172"/>
      <c r="J17" s="172"/>
      <c r="K17" s="172"/>
      <c r="L17" s="56">
        <f>SUM(L11:L16)</f>
        <v>322.69001000000003</v>
      </c>
      <c r="M17" s="56">
        <f>SUM(M11:M16)</f>
        <v>21.807000000000002</v>
      </c>
      <c r="N17" s="56">
        <f>SUM(N11:N16)</f>
        <v>0</v>
      </c>
      <c r="O17" s="56">
        <f>SUM(O11:O16)</f>
        <v>1132.7631999999999</v>
      </c>
    </row>
    <row r="18" spans="1:15" x14ac:dyDescent="0.2">
      <c r="A18" s="174" t="s">
        <v>21</v>
      </c>
      <c r="B18" s="61"/>
      <c r="C18" s="61"/>
      <c r="D18" s="71"/>
      <c r="E18" s="61"/>
      <c r="F18" s="62"/>
      <c r="G18" s="62"/>
      <c r="H18" s="62"/>
      <c r="I18" s="62"/>
      <c r="J18" s="62"/>
      <c r="K18" s="99"/>
      <c r="L18" s="51">
        <f t="shared" si="3"/>
        <v>0</v>
      </c>
      <c r="M18" s="51">
        <f>K18*H18</f>
        <v>0</v>
      </c>
      <c r="N18" s="51">
        <f>K18*I18</f>
        <v>0</v>
      </c>
      <c r="O18" s="51">
        <f>J18*K18</f>
        <v>0</v>
      </c>
    </row>
    <row r="19" spans="1:15" x14ac:dyDescent="0.2">
      <c r="A19" s="174"/>
      <c r="B19" s="61"/>
      <c r="C19" s="61"/>
      <c r="D19" s="71"/>
      <c r="E19" s="54"/>
      <c r="F19" s="62"/>
      <c r="G19" s="62"/>
      <c r="H19" s="62"/>
      <c r="I19" s="62"/>
      <c r="J19" s="62"/>
      <c r="K19" s="99"/>
      <c r="L19" s="51">
        <f t="shared" si="3"/>
        <v>0</v>
      </c>
      <c r="M19" s="51">
        <f>K19*H19</f>
        <v>0</v>
      </c>
      <c r="N19" s="51">
        <f>K19*I19</f>
        <v>0</v>
      </c>
      <c r="O19" s="51">
        <f>J19*K19</f>
        <v>0</v>
      </c>
    </row>
    <row r="20" spans="1:15" x14ac:dyDescent="0.2">
      <c r="A20" s="174"/>
      <c r="B20" s="61"/>
      <c r="C20" s="61"/>
      <c r="D20" s="71"/>
      <c r="E20" s="54"/>
      <c r="F20" s="62"/>
      <c r="G20" s="62"/>
      <c r="H20" s="62"/>
      <c r="I20" s="62"/>
      <c r="J20" s="62"/>
      <c r="K20" s="99"/>
      <c r="L20" s="51">
        <f t="shared" si="3"/>
        <v>0</v>
      </c>
      <c r="M20" s="51">
        <f>K20*H20</f>
        <v>0</v>
      </c>
      <c r="N20" s="51">
        <f>K20*I20</f>
        <v>0</v>
      </c>
      <c r="O20" s="51">
        <f>J20*K20</f>
        <v>0</v>
      </c>
    </row>
    <row r="21" spans="1:15" x14ac:dyDescent="0.2">
      <c r="A21" s="174"/>
      <c r="B21" s="61"/>
      <c r="C21" s="61"/>
      <c r="D21" s="71"/>
      <c r="E21" s="54"/>
      <c r="F21" s="62"/>
      <c r="G21" s="62"/>
      <c r="H21" s="62"/>
      <c r="I21" s="62"/>
      <c r="J21" s="62"/>
      <c r="K21" s="99"/>
      <c r="L21" s="51">
        <f t="shared" si="3"/>
        <v>0</v>
      </c>
      <c r="M21" s="51">
        <f>K21*H21</f>
        <v>0</v>
      </c>
      <c r="N21" s="51">
        <f>K21*I21</f>
        <v>0</v>
      </c>
      <c r="O21" s="51">
        <f>J21*K21</f>
        <v>0</v>
      </c>
    </row>
    <row r="22" spans="1:15" x14ac:dyDescent="0.2">
      <c r="A22" s="174"/>
      <c r="B22" s="172" t="s">
        <v>27</v>
      </c>
      <c r="C22" s="172"/>
      <c r="D22" s="172"/>
      <c r="E22" s="172"/>
      <c r="F22" s="172"/>
      <c r="G22" s="172"/>
      <c r="H22" s="172"/>
      <c r="I22" s="172"/>
      <c r="J22" s="172"/>
      <c r="K22" s="172"/>
      <c r="L22" s="56">
        <f>SUM(L18:L21)</f>
        <v>0</v>
      </c>
      <c r="M22" s="56">
        <f>SUM(M18:M21)</f>
        <v>0</v>
      </c>
      <c r="N22" s="56">
        <f t="shared" ref="N22" si="4">SUM(N18:N21)</f>
        <v>0</v>
      </c>
      <c r="O22" s="56">
        <f>SUM(O18:O21)</f>
        <v>0</v>
      </c>
    </row>
    <row r="23" spans="1:15" ht="63.75" x14ac:dyDescent="0.2">
      <c r="A23" s="174" t="s">
        <v>22</v>
      </c>
      <c r="B23" s="61">
        <v>322</v>
      </c>
      <c r="C23" s="61" t="s">
        <v>724</v>
      </c>
      <c r="D23" s="71" t="s">
        <v>725</v>
      </c>
      <c r="E23" s="61" t="s">
        <v>58</v>
      </c>
      <c r="F23" s="62">
        <v>17.86</v>
      </c>
      <c r="G23" s="62">
        <v>0</v>
      </c>
      <c r="H23" s="62">
        <v>0</v>
      </c>
      <c r="I23" s="62">
        <v>0</v>
      </c>
      <c r="J23" s="62">
        <v>17.86</v>
      </c>
      <c r="K23" s="99">
        <v>1</v>
      </c>
      <c r="L23" s="51">
        <f t="shared" si="3"/>
        <v>0</v>
      </c>
      <c r="M23" s="51">
        <f>K23*H23</f>
        <v>0</v>
      </c>
      <c r="N23" s="51">
        <f>K23*I23</f>
        <v>0</v>
      </c>
      <c r="O23" s="51">
        <f>J23*K23</f>
        <v>17.86</v>
      </c>
    </row>
    <row r="24" spans="1:15" ht="140.25" x14ac:dyDescent="0.2">
      <c r="A24" s="174"/>
      <c r="B24" s="61">
        <v>331</v>
      </c>
      <c r="C24" s="61" t="s">
        <v>358</v>
      </c>
      <c r="D24" s="71" t="s">
        <v>741</v>
      </c>
      <c r="E24" s="54" t="s">
        <v>739</v>
      </c>
      <c r="F24" s="62">
        <v>2.85</v>
      </c>
      <c r="G24" s="62">
        <v>0</v>
      </c>
      <c r="H24" s="62">
        <v>0</v>
      </c>
      <c r="I24" s="62">
        <v>0</v>
      </c>
      <c r="J24" s="62">
        <v>2.85</v>
      </c>
      <c r="K24" s="99">
        <v>30</v>
      </c>
      <c r="L24" s="51">
        <f t="shared" si="3"/>
        <v>0</v>
      </c>
      <c r="M24" s="51">
        <f>K24*H24</f>
        <v>0</v>
      </c>
      <c r="N24" s="51">
        <f>K24*I24</f>
        <v>0</v>
      </c>
      <c r="O24" s="51">
        <f>J24*K24</f>
        <v>85.5</v>
      </c>
    </row>
    <row r="25" spans="1:15" x14ac:dyDescent="0.2">
      <c r="A25" s="174"/>
      <c r="B25" s="61"/>
      <c r="C25" s="61"/>
      <c r="D25" s="71"/>
      <c r="E25" s="54"/>
      <c r="F25" s="62"/>
      <c r="G25" s="62"/>
      <c r="H25" s="62"/>
      <c r="I25" s="62"/>
      <c r="J25" s="62"/>
      <c r="K25" s="99"/>
      <c r="L25" s="51">
        <f t="shared" si="3"/>
        <v>0</v>
      </c>
      <c r="M25" s="51">
        <f>K25*H25</f>
        <v>0</v>
      </c>
      <c r="N25" s="51">
        <f>K25*I25</f>
        <v>0</v>
      </c>
      <c r="O25" s="51">
        <f>J25*K25</f>
        <v>0</v>
      </c>
    </row>
    <row r="26" spans="1:15" x14ac:dyDescent="0.2">
      <c r="A26" s="174"/>
      <c r="B26" s="61"/>
      <c r="C26" s="61"/>
      <c r="D26" s="71"/>
      <c r="E26" s="54"/>
      <c r="F26" s="62"/>
      <c r="G26" s="62"/>
      <c r="H26" s="62"/>
      <c r="I26" s="62"/>
      <c r="J26" s="62"/>
      <c r="K26" s="99"/>
      <c r="L26" s="51">
        <f t="shared" si="3"/>
        <v>0</v>
      </c>
      <c r="M26" s="51">
        <f>K26*H26</f>
        <v>0</v>
      </c>
      <c r="N26" s="51">
        <f>K26*I26</f>
        <v>0</v>
      </c>
      <c r="O26" s="51">
        <f>J26*K26</f>
        <v>0</v>
      </c>
    </row>
    <row r="27" spans="1:15" x14ac:dyDescent="0.2">
      <c r="A27" s="174"/>
      <c r="B27" s="61"/>
      <c r="C27" s="61"/>
      <c r="D27" s="71"/>
      <c r="E27" s="54"/>
      <c r="F27" s="62"/>
      <c r="G27" s="62"/>
      <c r="H27" s="62"/>
      <c r="I27" s="62"/>
      <c r="J27" s="62"/>
      <c r="K27" s="99"/>
      <c r="L27" s="51">
        <f t="shared" si="3"/>
        <v>0</v>
      </c>
      <c r="M27" s="51">
        <f>K27*H27</f>
        <v>0</v>
      </c>
      <c r="N27" s="51">
        <f>K27*I27</f>
        <v>0</v>
      </c>
      <c r="O27" s="51">
        <f>J27*K27</f>
        <v>0</v>
      </c>
    </row>
    <row r="28" spans="1:15" x14ac:dyDescent="0.2">
      <c r="A28" s="174"/>
      <c r="B28" s="172" t="s">
        <v>27</v>
      </c>
      <c r="C28" s="172"/>
      <c r="D28" s="172"/>
      <c r="E28" s="172"/>
      <c r="F28" s="172"/>
      <c r="G28" s="172"/>
      <c r="H28" s="172"/>
      <c r="I28" s="172"/>
      <c r="J28" s="172"/>
      <c r="K28" s="172"/>
      <c r="L28" s="56">
        <f>SUM(L23:L27)</f>
        <v>0</v>
      </c>
      <c r="M28" s="56">
        <f>SUM(M23:M27)</f>
        <v>0</v>
      </c>
      <c r="N28" s="56">
        <f t="shared" ref="N28" si="5">SUM(N23:N27)</f>
        <v>0</v>
      </c>
      <c r="O28" s="56">
        <f>SUM(O23:O27)</f>
        <v>103.36</v>
      </c>
    </row>
    <row r="29" spans="1:15" ht="25.5" x14ac:dyDescent="0.2">
      <c r="A29" s="100" t="s">
        <v>1567</v>
      </c>
      <c r="B29" s="61"/>
      <c r="C29" s="61"/>
      <c r="D29" s="61"/>
      <c r="E29" s="61"/>
      <c r="F29" s="61"/>
      <c r="G29" s="96">
        <f>(L17+L22+L28)*F29</f>
        <v>0</v>
      </c>
      <c r="H29" s="96">
        <v>0</v>
      </c>
      <c r="I29" s="96">
        <f>(N17+N22+N28)*F29</f>
        <v>0</v>
      </c>
      <c r="J29" s="96">
        <f>G29</f>
        <v>0</v>
      </c>
      <c r="K29" s="97">
        <v>0</v>
      </c>
      <c r="L29" s="4">
        <f t="shared" si="3"/>
        <v>0</v>
      </c>
      <c r="M29" s="4">
        <f>K29*H29</f>
        <v>0</v>
      </c>
      <c r="N29" s="4">
        <f>K29*I29</f>
        <v>0</v>
      </c>
      <c r="O29" s="4">
        <f>J29*K29</f>
        <v>0</v>
      </c>
    </row>
    <row r="30" spans="1:15" x14ac:dyDescent="0.2">
      <c r="A30" s="172" t="s">
        <v>29</v>
      </c>
      <c r="B30" s="172"/>
      <c r="C30" s="172"/>
      <c r="D30" s="172"/>
      <c r="E30" s="172"/>
      <c r="F30" s="172"/>
      <c r="G30" s="172"/>
      <c r="H30" s="172"/>
      <c r="I30" s="172"/>
      <c r="J30" s="172"/>
      <c r="K30" s="172"/>
      <c r="L30" s="56">
        <f>ROUND(L17+L22+L28+L29,2)</f>
        <v>322.69</v>
      </c>
      <c r="M30" s="56">
        <f t="shared" ref="M30:O30" si="6">ROUND(M17+M22+M28+M29,2)</f>
        <v>21.81</v>
      </c>
      <c r="N30" s="56">
        <f t="shared" si="6"/>
        <v>0</v>
      </c>
      <c r="O30" s="56">
        <f t="shared" si="6"/>
        <v>1236.1199999999999</v>
      </c>
    </row>
    <row r="31" spans="1:15" x14ac:dyDescent="0.2">
      <c r="A31" s="172" t="s">
        <v>28</v>
      </c>
      <c r="B31" s="172"/>
      <c r="C31" s="172"/>
      <c r="D31" s="172"/>
      <c r="E31" s="172"/>
      <c r="F31" s="172"/>
      <c r="G31" s="172"/>
      <c r="H31" s="172"/>
      <c r="I31" s="172"/>
      <c r="J31" s="172"/>
      <c r="K31" s="172"/>
      <c r="L31" s="172"/>
      <c r="M31" s="172"/>
      <c r="N31" s="172"/>
      <c r="O31" s="57">
        <f>Ribasso</f>
        <v>0.10150000000000001</v>
      </c>
    </row>
    <row r="32" spans="1:15" x14ac:dyDescent="0.2">
      <c r="A32" s="172" t="s">
        <v>31</v>
      </c>
      <c r="B32" s="172"/>
      <c r="C32" s="172"/>
      <c r="D32" s="172"/>
      <c r="E32" s="172"/>
      <c r="F32" s="172"/>
      <c r="G32" s="172"/>
      <c r="H32" s="172"/>
      <c r="I32" s="172"/>
      <c r="J32" s="172"/>
      <c r="K32" s="172"/>
      <c r="L32" s="172"/>
      <c r="M32" s="172"/>
      <c r="N32" s="172"/>
      <c r="O32" s="56">
        <f>ROUND(O31*O30,2)</f>
        <v>125.47</v>
      </c>
    </row>
    <row r="33" spans="1:15" ht="19.5" x14ac:dyDescent="0.2">
      <c r="A33" s="170" t="s">
        <v>30</v>
      </c>
      <c r="B33" s="170"/>
      <c r="C33" s="170"/>
      <c r="D33" s="170"/>
      <c r="E33" s="170"/>
      <c r="F33" s="170"/>
      <c r="G33" s="170"/>
      <c r="H33" s="170"/>
      <c r="I33" s="170"/>
      <c r="J33" s="170"/>
      <c r="K33" s="170"/>
      <c r="L33" s="58">
        <f>L30-(O31*L30)</f>
        <v>289.93696499999999</v>
      </c>
      <c r="M33" s="58">
        <f>M30</f>
        <v>21.81</v>
      </c>
      <c r="N33" s="58">
        <f>N30</f>
        <v>0</v>
      </c>
      <c r="O33" s="58">
        <f>O30-O32</f>
        <v>1110.6499999999999</v>
      </c>
    </row>
    <row r="34" spans="1:15" ht="19.5" x14ac:dyDescent="0.2">
      <c r="A34" s="170" t="s">
        <v>7</v>
      </c>
      <c r="B34" s="170"/>
      <c r="C34" s="170"/>
      <c r="D34" s="170"/>
      <c r="E34" s="170"/>
      <c r="F34" s="170"/>
      <c r="G34" s="170"/>
      <c r="H34" s="170"/>
      <c r="I34" s="170"/>
      <c r="J34" s="170"/>
      <c r="K34" s="170"/>
      <c r="L34" s="170"/>
      <c r="M34" s="170"/>
      <c r="N34" s="170"/>
      <c r="O34" s="98">
        <f>M33+N33+O33</f>
        <v>1132.4599999999998</v>
      </c>
    </row>
    <row r="35" spans="1:15" x14ac:dyDescent="0.2">
      <c r="A35" s="59"/>
      <c r="B35" s="59"/>
      <c r="C35" s="59"/>
      <c r="D35" s="5" t="s">
        <v>4</v>
      </c>
    </row>
    <row r="36" spans="1:15" x14ac:dyDescent="0.2">
      <c r="A36" s="63"/>
      <c r="B36" s="63"/>
      <c r="C36" s="63"/>
      <c r="D36" s="5" t="s">
        <v>37</v>
      </c>
    </row>
  </sheetData>
  <mergeCells count="22">
    <mergeCell ref="B6:K6"/>
    <mergeCell ref="D8:K8"/>
    <mergeCell ref="C3:I3"/>
    <mergeCell ref="J3:K3"/>
    <mergeCell ref="C4:I5"/>
    <mergeCell ref="J4:J5"/>
    <mergeCell ref="A33:K33"/>
    <mergeCell ref="A34:N34"/>
    <mergeCell ref="B1:O1"/>
    <mergeCell ref="A2:O2"/>
    <mergeCell ref="A30:K30"/>
    <mergeCell ref="A32:N32"/>
    <mergeCell ref="A31:N31"/>
    <mergeCell ref="A11:A17"/>
    <mergeCell ref="B17:K17"/>
    <mergeCell ref="C7:K7"/>
    <mergeCell ref="A18:A22"/>
    <mergeCell ref="B22:K22"/>
    <mergeCell ref="A23:A28"/>
    <mergeCell ref="B28:K28"/>
    <mergeCell ref="L3:O9"/>
    <mergeCell ref="B9:K9"/>
  </mergeCells>
  <pageMargins left="0.7" right="0.7" top="0.75" bottom="0.75" header="0.3" footer="0.3"/>
  <pageSetup paperSize="9" scale="4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1700-000000000000}">
          <x14:formula1>
            <xm:f>Appoggio!$C$2:$C$3</xm:f>
          </x14:formula1>
          <xm:sqref>K29</xm:sqref>
        </x14:dataValidation>
        <x14:dataValidation type="list" allowBlank="1" showInputMessage="1" showErrorMessage="1" xr:uid="{00000000-0002-0000-1700-000001000000}">
          <x14:formula1>
            <xm:f>Appoggio!$D$2:$D$3</xm:f>
          </x14:formula1>
          <xm:sqref>J4:J5</xm:sqref>
        </x14:dataValidation>
        <x14:dataValidation type="list" allowBlank="1" showInputMessage="1" showErrorMessage="1" xr:uid="{00000000-0002-0000-1700-000002000000}">
          <x14:formula1>
            <xm:f>Appoggio!$A$2:$A$5</xm:f>
          </x14:formula1>
          <xm:sqref>B7</xm:sqref>
        </x14:dataValidation>
      </x14:dataValidations>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9"/>
    <pageSetUpPr fitToPage="1"/>
  </sheetPr>
  <dimension ref="A1:O36"/>
  <sheetViews>
    <sheetView zoomScaleNormal="100" workbookViewId="0">
      <selection activeCell="B7" sqref="B7"/>
    </sheetView>
  </sheetViews>
  <sheetFormatPr defaultColWidth="26.7109375" defaultRowHeight="12.75" x14ac:dyDescent="0.2"/>
  <cols>
    <col min="1" max="1" width="27.42578125" style="5" bestFit="1" customWidth="1"/>
    <col min="2" max="2" width="31" style="5" bestFit="1"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0"/>
      <c r="B1" s="152" t="s">
        <v>1560</v>
      </c>
      <c r="C1" s="153"/>
      <c r="D1" s="153"/>
      <c r="E1" s="153"/>
      <c r="F1" s="153"/>
      <c r="G1" s="153"/>
      <c r="H1" s="153"/>
      <c r="I1" s="153"/>
      <c r="J1" s="153"/>
      <c r="K1" s="153"/>
      <c r="L1" s="153"/>
      <c r="M1" s="153"/>
      <c r="N1" s="153"/>
      <c r="O1" s="154"/>
    </row>
    <row r="2" spans="1:15" ht="19.5" x14ac:dyDescent="0.25">
      <c r="A2" s="149" t="s">
        <v>1559</v>
      </c>
      <c r="B2" s="150"/>
      <c r="C2" s="150"/>
      <c r="D2" s="150"/>
      <c r="E2" s="150"/>
      <c r="F2" s="150"/>
      <c r="G2" s="150"/>
      <c r="H2" s="150"/>
      <c r="I2" s="150"/>
      <c r="J2" s="150"/>
      <c r="K2" s="150"/>
      <c r="L2" s="150"/>
      <c r="M2" s="150"/>
      <c r="N2" s="150"/>
      <c r="O2" s="151"/>
    </row>
    <row r="3" spans="1:15" x14ac:dyDescent="0.2">
      <c r="A3" s="30" t="s">
        <v>0</v>
      </c>
      <c r="B3" s="82" t="str">
        <f>INTESTAZIONE!B2</f>
        <v>Tecnocostruzioni s.r.l.</v>
      </c>
      <c r="C3" s="164" t="s">
        <v>1558</v>
      </c>
      <c r="D3" s="165"/>
      <c r="E3" s="165"/>
      <c r="F3" s="165"/>
      <c r="G3" s="165"/>
      <c r="H3" s="165"/>
      <c r="I3" s="166"/>
      <c r="J3" s="203" t="s">
        <v>1616</v>
      </c>
      <c r="K3" s="204"/>
      <c r="L3" s="155"/>
      <c r="M3" s="155"/>
      <c r="N3" s="156"/>
      <c r="O3" s="157"/>
    </row>
    <row r="4" spans="1:15" ht="30" customHeight="1" x14ac:dyDescent="0.2">
      <c r="A4" s="30" t="s">
        <v>1</v>
      </c>
      <c r="B4" s="44">
        <v>45498</v>
      </c>
      <c r="C4" s="179" t="s">
        <v>1680</v>
      </c>
      <c r="D4" s="180"/>
      <c r="E4" s="180"/>
      <c r="F4" s="180"/>
      <c r="G4" s="180"/>
      <c r="H4" s="180"/>
      <c r="I4" s="181"/>
      <c r="J4" s="205" t="s">
        <v>1614</v>
      </c>
      <c r="K4" s="45" t="s">
        <v>1617</v>
      </c>
      <c r="L4" s="158"/>
      <c r="M4" s="158"/>
      <c r="N4" s="159"/>
      <c r="O4" s="160"/>
    </row>
    <row r="5" spans="1:15" x14ac:dyDescent="0.2">
      <c r="A5" s="30" t="s">
        <v>2</v>
      </c>
      <c r="B5" s="46" t="s">
        <v>1600</v>
      </c>
      <c r="C5" s="167"/>
      <c r="D5" s="168"/>
      <c r="E5" s="168"/>
      <c r="F5" s="168"/>
      <c r="G5" s="168"/>
      <c r="H5" s="168"/>
      <c r="I5" s="169"/>
      <c r="J5" s="206"/>
      <c r="K5" s="47">
        <v>5</v>
      </c>
      <c r="L5" s="158"/>
      <c r="M5" s="158"/>
      <c r="N5" s="159"/>
      <c r="O5" s="160"/>
    </row>
    <row r="6" spans="1:15" x14ac:dyDescent="0.2">
      <c r="A6" s="83" t="s">
        <v>19</v>
      </c>
      <c r="B6" s="202" t="s">
        <v>1681</v>
      </c>
      <c r="C6" s="202"/>
      <c r="D6" s="202"/>
      <c r="E6" s="202"/>
      <c r="F6" s="202"/>
      <c r="G6" s="202"/>
      <c r="H6" s="202"/>
      <c r="I6" s="202"/>
      <c r="J6" s="202"/>
      <c r="K6" s="202"/>
      <c r="L6" s="158"/>
      <c r="M6" s="158"/>
      <c r="N6" s="159"/>
      <c r="O6" s="160"/>
    </row>
    <row r="7" spans="1:15" x14ac:dyDescent="0.2">
      <c r="A7" s="83" t="s">
        <v>39</v>
      </c>
      <c r="B7" s="30" t="s">
        <v>1564</v>
      </c>
      <c r="C7" s="171" t="s">
        <v>40</v>
      </c>
      <c r="D7" s="171"/>
      <c r="E7" s="171"/>
      <c r="F7" s="171"/>
      <c r="G7" s="171"/>
      <c r="H7" s="171"/>
      <c r="I7" s="171"/>
      <c r="J7" s="171"/>
      <c r="K7" s="171"/>
      <c r="L7" s="158"/>
      <c r="M7" s="158"/>
      <c r="N7" s="159"/>
      <c r="O7" s="160"/>
    </row>
    <row r="8" spans="1:15" x14ac:dyDescent="0.2">
      <c r="A8" s="84" t="s">
        <v>1557</v>
      </c>
      <c r="B8" s="30" t="s">
        <v>1734</v>
      </c>
      <c r="C8" s="30" t="s">
        <v>1725</v>
      </c>
      <c r="D8" s="171" t="s">
        <v>41</v>
      </c>
      <c r="E8" s="171"/>
      <c r="F8" s="171"/>
      <c r="G8" s="171"/>
      <c r="H8" s="171"/>
      <c r="I8" s="171"/>
      <c r="J8" s="171"/>
      <c r="K8" s="171"/>
      <c r="L8" s="158"/>
      <c r="M8" s="158"/>
      <c r="N8" s="159"/>
      <c r="O8" s="160"/>
    </row>
    <row r="9" spans="1:15" ht="35.25" customHeight="1" x14ac:dyDescent="0.2">
      <c r="A9" s="84" t="s">
        <v>3</v>
      </c>
      <c r="B9" s="173" t="s">
        <v>1682</v>
      </c>
      <c r="C9" s="173"/>
      <c r="D9" s="173"/>
      <c r="E9" s="173"/>
      <c r="F9" s="173"/>
      <c r="G9" s="173"/>
      <c r="H9" s="173"/>
      <c r="I9" s="173"/>
      <c r="J9" s="173"/>
      <c r="K9" s="173"/>
      <c r="L9" s="161"/>
      <c r="M9" s="161"/>
      <c r="N9" s="162"/>
      <c r="O9" s="163"/>
    </row>
    <row r="10" spans="1:15" ht="63.75" x14ac:dyDescent="0.2">
      <c r="A10" s="48" t="s">
        <v>38</v>
      </c>
      <c r="B10" s="49" t="s">
        <v>9</v>
      </c>
      <c r="C10" s="49" t="s">
        <v>1568</v>
      </c>
      <c r="D10" s="49" t="s">
        <v>3</v>
      </c>
      <c r="E10" s="49" t="s">
        <v>13</v>
      </c>
      <c r="F10" s="49" t="s">
        <v>14</v>
      </c>
      <c r="G10" s="49" t="s">
        <v>16</v>
      </c>
      <c r="H10" s="49" t="s">
        <v>17</v>
      </c>
      <c r="I10" s="49" t="s">
        <v>18</v>
      </c>
      <c r="J10" s="49" t="s">
        <v>15</v>
      </c>
      <c r="K10" s="49" t="s">
        <v>23</v>
      </c>
      <c r="L10" s="49" t="s">
        <v>1556</v>
      </c>
      <c r="M10" s="49" t="s">
        <v>26</v>
      </c>
      <c r="N10" s="49" t="s">
        <v>25</v>
      </c>
      <c r="O10" s="49" t="s">
        <v>24</v>
      </c>
    </row>
    <row r="11" spans="1:15" ht="38.25" x14ac:dyDescent="0.2">
      <c r="A11" s="175" t="s">
        <v>20</v>
      </c>
      <c r="B11" s="61">
        <v>22</v>
      </c>
      <c r="C11" s="61" t="s">
        <v>98</v>
      </c>
      <c r="D11" s="71" t="s">
        <v>107</v>
      </c>
      <c r="E11" s="61" t="s">
        <v>58</v>
      </c>
      <c r="F11" s="62">
        <v>28.01</v>
      </c>
      <c r="G11" s="62">
        <v>28.009999999999998</v>
      </c>
      <c r="H11" s="62">
        <v>1.82</v>
      </c>
      <c r="I11" s="62">
        <v>0</v>
      </c>
      <c r="J11" s="62">
        <v>26.19</v>
      </c>
      <c r="K11" s="99">
        <v>1</v>
      </c>
      <c r="L11" s="51">
        <f>G11*K11</f>
        <v>28.009999999999998</v>
      </c>
      <c r="M11" s="51">
        <f t="shared" ref="M11:M16" si="0">K11*H11</f>
        <v>1.82</v>
      </c>
      <c r="N11" s="51">
        <f t="shared" ref="N11:N16" si="1">K11*I11</f>
        <v>0</v>
      </c>
      <c r="O11" s="51">
        <f t="shared" ref="O11:O16" si="2">J11*K11</f>
        <v>26.19</v>
      </c>
    </row>
    <row r="12" spans="1:15" ht="51" x14ac:dyDescent="0.2">
      <c r="A12" s="175"/>
      <c r="B12" s="61">
        <v>125</v>
      </c>
      <c r="C12" s="61" t="s">
        <v>530</v>
      </c>
      <c r="D12" s="71" t="s">
        <v>184</v>
      </c>
      <c r="E12" s="61" t="s">
        <v>58</v>
      </c>
      <c r="F12" s="62">
        <v>681.53987499999994</v>
      </c>
      <c r="G12" s="62">
        <v>202.3919046</v>
      </c>
      <c r="H12" s="62">
        <v>10.512</v>
      </c>
      <c r="I12" s="62">
        <v>0</v>
      </c>
      <c r="J12" s="62">
        <v>671.02787499999999</v>
      </c>
      <c r="K12" s="99">
        <v>1</v>
      </c>
      <c r="L12" s="51">
        <f t="shared" ref="L12:L29" si="3">G12*K12</f>
        <v>202.3919046</v>
      </c>
      <c r="M12" s="51">
        <f t="shared" si="0"/>
        <v>10.512</v>
      </c>
      <c r="N12" s="51">
        <f t="shared" si="1"/>
        <v>0</v>
      </c>
      <c r="O12" s="51">
        <f t="shared" si="2"/>
        <v>671.02787499999999</v>
      </c>
    </row>
    <row r="13" spans="1:15" ht="76.5" x14ac:dyDescent="0.2">
      <c r="A13" s="175"/>
      <c r="B13" s="61">
        <v>45</v>
      </c>
      <c r="C13" s="61" t="s">
        <v>441</v>
      </c>
      <c r="D13" s="71" t="s">
        <v>442</v>
      </c>
      <c r="E13" s="61" t="s">
        <v>120</v>
      </c>
      <c r="F13" s="62">
        <v>184.89000000000001</v>
      </c>
      <c r="G13" s="62">
        <v>177.24</v>
      </c>
      <c r="H13" s="62">
        <v>10.92</v>
      </c>
      <c r="I13" s="62">
        <v>0</v>
      </c>
      <c r="J13" s="62">
        <v>173.97000000000003</v>
      </c>
      <c r="K13" s="52">
        <v>1</v>
      </c>
      <c r="L13" s="51">
        <f t="shared" si="3"/>
        <v>177.24</v>
      </c>
      <c r="M13" s="51">
        <f t="shared" si="0"/>
        <v>10.92</v>
      </c>
      <c r="N13" s="51">
        <f t="shared" si="1"/>
        <v>0</v>
      </c>
      <c r="O13" s="51">
        <f t="shared" si="2"/>
        <v>173.97000000000003</v>
      </c>
    </row>
    <row r="14" spans="1:15" ht="51" x14ac:dyDescent="0.2">
      <c r="A14" s="175"/>
      <c r="B14" s="61">
        <v>142</v>
      </c>
      <c r="C14" s="61" t="s">
        <v>549</v>
      </c>
      <c r="D14" s="71" t="s">
        <v>200</v>
      </c>
      <c r="E14" s="61" t="s">
        <v>58</v>
      </c>
      <c r="F14" s="62">
        <v>53.797000000000011</v>
      </c>
      <c r="G14" s="62">
        <v>0</v>
      </c>
      <c r="H14" s="62">
        <v>53.797000000000011</v>
      </c>
      <c r="I14" s="62">
        <v>0</v>
      </c>
      <c r="J14" s="62">
        <v>0</v>
      </c>
      <c r="K14" s="52">
        <v>1</v>
      </c>
      <c r="L14" s="51">
        <f t="shared" si="3"/>
        <v>0</v>
      </c>
      <c r="M14" s="51">
        <f t="shared" si="0"/>
        <v>53.797000000000011</v>
      </c>
      <c r="N14" s="51">
        <f t="shared" si="1"/>
        <v>0</v>
      </c>
      <c r="O14" s="51">
        <f t="shared" si="2"/>
        <v>0</v>
      </c>
    </row>
    <row r="15" spans="1:15" x14ac:dyDescent="0.2">
      <c r="A15" s="175"/>
      <c r="B15" s="61"/>
      <c r="C15" s="61"/>
      <c r="D15" s="53"/>
      <c r="E15" s="54"/>
      <c r="F15" s="55"/>
      <c r="G15" s="55"/>
      <c r="H15" s="55"/>
      <c r="I15" s="55"/>
      <c r="J15" s="55"/>
      <c r="K15" s="50"/>
      <c r="L15" s="51">
        <f t="shared" si="3"/>
        <v>0</v>
      </c>
      <c r="M15" s="51">
        <f t="shared" si="0"/>
        <v>0</v>
      </c>
      <c r="N15" s="51">
        <f t="shared" si="1"/>
        <v>0</v>
      </c>
      <c r="O15" s="51">
        <f t="shared" si="2"/>
        <v>0</v>
      </c>
    </row>
    <row r="16" spans="1:15" x14ac:dyDescent="0.2">
      <c r="A16" s="175"/>
      <c r="B16" s="62"/>
      <c r="C16" s="62"/>
      <c r="D16" s="72"/>
      <c r="E16" s="62"/>
      <c r="F16" s="62"/>
      <c r="G16" s="62"/>
      <c r="H16" s="55"/>
      <c r="I16" s="55"/>
      <c r="J16" s="55"/>
      <c r="K16" s="50"/>
      <c r="L16" s="51">
        <f t="shared" si="3"/>
        <v>0</v>
      </c>
      <c r="M16" s="51">
        <f t="shared" si="0"/>
        <v>0</v>
      </c>
      <c r="N16" s="51">
        <f t="shared" si="1"/>
        <v>0</v>
      </c>
      <c r="O16" s="51">
        <f t="shared" si="2"/>
        <v>0</v>
      </c>
    </row>
    <row r="17" spans="1:15" x14ac:dyDescent="0.2">
      <c r="A17" s="175"/>
      <c r="B17" s="172" t="s">
        <v>27</v>
      </c>
      <c r="C17" s="172"/>
      <c r="D17" s="172"/>
      <c r="E17" s="172"/>
      <c r="F17" s="172"/>
      <c r="G17" s="172"/>
      <c r="H17" s="172"/>
      <c r="I17" s="172"/>
      <c r="J17" s="172"/>
      <c r="K17" s="172"/>
      <c r="L17" s="56">
        <f>SUM(L11:L16)</f>
        <v>407.64190459999998</v>
      </c>
      <c r="M17" s="56">
        <f>SUM(M11:M16)</f>
        <v>77.049000000000007</v>
      </c>
      <c r="N17" s="56">
        <f>SUM(N11:N16)</f>
        <v>0</v>
      </c>
      <c r="O17" s="56">
        <f>SUM(O11:O16)</f>
        <v>871.18787500000008</v>
      </c>
    </row>
    <row r="18" spans="1:15" x14ac:dyDescent="0.2">
      <c r="A18" s="174" t="s">
        <v>21</v>
      </c>
      <c r="B18" s="61"/>
      <c r="C18" s="61"/>
      <c r="D18" s="71"/>
      <c r="E18" s="61"/>
      <c r="F18" s="62"/>
      <c r="G18" s="62"/>
      <c r="H18" s="62"/>
      <c r="I18" s="62"/>
      <c r="J18" s="62"/>
      <c r="K18" s="99"/>
      <c r="L18" s="51">
        <f t="shared" si="3"/>
        <v>0</v>
      </c>
      <c r="M18" s="51">
        <f>K18*H18</f>
        <v>0</v>
      </c>
      <c r="N18" s="51">
        <f>K18*I18</f>
        <v>0</v>
      </c>
      <c r="O18" s="51">
        <f>J18*K18</f>
        <v>0</v>
      </c>
    </row>
    <row r="19" spans="1:15" x14ac:dyDescent="0.2">
      <c r="A19" s="174"/>
      <c r="B19" s="61"/>
      <c r="C19" s="61"/>
      <c r="D19" s="71"/>
      <c r="E19" s="54"/>
      <c r="F19" s="62"/>
      <c r="G19" s="62"/>
      <c r="H19" s="62"/>
      <c r="I19" s="62"/>
      <c r="J19" s="62"/>
      <c r="K19" s="99"/>
      <c r="L19" s="51">
        <f t="shared" si="3"/>
        <v>0</v>
      </c>
      <c r="M19" s="51">
        <f>K19*H19</f>
        <v>0</v>
      </c>
      <c r="N19" s="51">
        <f>K19*I19</f>
        <v>0</v>
      </c>
      <c r="O19" s="51">
        <f>J19*K19</f>
        <v>0</v>
      </c>
    </row>
    <row r="20" spans="1:15" x14ac:dyDescent="0.2">
      <c r="A20" s="174"/>
      <c r="B20" s="61"/>
      <c r="C20" s="61"/>
      <c r="D20" s="71"/>
      <c r="E20" s="54"/>
      <c r="F20" s="62"/>
      <c r="G20" s="62"/>
      <c r="H20" s="62"/>
      <c r="I20" s="62"/>
      <c r="J20" s="62"/>
      <c r="K20" s="99"/>
      <c r="L20" s="51">
        <f t="shared" si="3"/>
        <v>0</v>
      </c>
      <c r="M20" s="51">
        <f>K20*H20</f>
        <v>0</v>
      </c>
      <c r="N20" s="51">
        <f>K20*I20</f>
        <v>0</v>
      </c>
      <c r="O20" s="51">
        <f>J20*K20</f>
        <v>0</v>
      </c>
    </row>
    <row r="21" spans="1:15" x14ac:dyDescent="0.2">
      <c r="A21" s="174"/>
      <c r="B21" s="61"/>
      <c r="C21" s="61"/>
      <c r="D21" s="71"/>
      <c r="E21" s="54"/>
      <c r="F21" s="62"/>
      <c r="G21" s="62"/>
      <c r="H21" s="62"/>
      <c r="I21" s="62"/>
      <c r="J21" s="62"/>
      <c r="K21" s="99"/>
      <c r="L21" s="51">
        <f t="shared" si="3"/>
        <v>0</v>
      </c>
      <c r="M21" s="51">
        <f>K21*H21</f>
        <v>0</v>
      </c>
      <c r="N21" s="51">
        <f>K21*I21</f>
        <v>0</v>
      </c>
      <c r="O21" s="51">
        <f>J21*K21</f>
        <v>0</v>
      </c>
    </row>
    <row r="22" spans="1:15" x14ac:dyDescent="0.2">
      <c r="A22" s="174"/>
      <c r="B22" s="172" t="s">
        <v>27</v>
      </c>
      <c r="C22" s="172"/>
      <c r="D22" s="172"/>
      <c r="E22" s="172"/>
      <c r="F22" s="172"/>
      <c r="G22" s="172"/>
      <c r="H22" s="172"/>
      <c r="I22" s="172"/>
      <c r="J22" s="172"/>
      <c r="K22" s="172"/>
      <c r="L22" s="56">
        <f>SUM(L18:L21)</f>
        <v>0</v>
      </c>
      <c r="M22" s="56">
        <f>SUM(M18:M21)</f>
        <v>0</v>
      </c>
      <c r="N22" s="56">
        <f t="shared" ref="N22" si="4">SUM(N18:N21)</f>
        <v>0</v>
      </c>
      <c r="O22" s="56">
        <f>SUM(O18:O21)</f>
        <v>0</v>
      </c>
    </row>
    <row r="23" spans="1:15" ht="51" x14ac:dyDescent="0.2">
      <c r="A23" s="174" t="s">
        <v>22</v>
      </c>
      <c r="B23" s="61">
        <v>270</v>
      </c>
      <c r="C23" s="61" t="s">
        <v>326</v>
      </c>
      <c r="D23" s="71" t="s">
        <v>666</v>
      </c>
      <c r="E23" s="61" t="s">
        <v>47</v>
      </c>
      <c r="F23" s="62">
        <v>1.4</v>
      </c>
      <c r="G23" s="62">
        <v>0</v>
      </c>
      <c r="H23" s="62">
        <v>0</v>
      </c>
      <c r="I23" s="62">
        <v>0</v>
      </c>
      <c r="J23" s="62">
        <v>1.4</v>
      </c>
      <c r="K23" s="99">
        <v>5</v>
      </c>
      <c r="L23" s="51">
        <f t="shared" si="3"/>
        <v>0</v>
      </c>
      <c r="M23" s="51">
        <f>K23*H23</f>
        <v>0</v>
      </c>
      <c r="N23" s="51">
        <f>K23*I23</f>
        <v>0</v>
      </c>
      <c r="O23" s="51">
        <f>J23*K23</f>
        <v>7</v>
      </c>
    </row>
    <row r="24" spans="1:15" ht="38.25" x14ac:dyDescent="0.2">
      <c r="A24" s="174"/>
      <c r="B24" s="61">
        <v>593</v>
      </c>
      <c r="C24" s="61" t="s">
        <v>1259</v>
      </c>
      <c r="D24" s="71" t="s">
        <v>1260</v>
      </c>
      <c r="E24" s="54" t="s">
        <v>58</v>
      </c>
      <c r="F24" s="62">
        <v>3.59</v>
      </c>
      <c r="G24" s="62">
        <v>0</v>
      </c>
      <c r="H24" s="62">
        <v>0</v>
      </c>
      <c r="I24" s="62">
        <v>0</v>
      </c>
      <c r="J24" s="62">
        <v>3.59</v>
      </c>
      <c r="K24" s="99">
        <v>2</v>
      </c>
      <c r="L24" s="51">
        <f t="shared" si="3"/>
        <v>0</v>
      </c>
      <c r="M24" s="51">
        <f>K24*H24</f>
        <v>0</v>
      </c>
      <c r="N24" s="51">
        <f>K24*I24</f>
        <v>0</v>
      </c>
      <c r="O24" s="51">
        <f>J24*K24</f>
        <v>7.18</v>
      </c>
    </row>
    <row r="25" spans="1:15" x14ac:dyDescent="0.2">
      <c r="A25" s="174"/>
      <c r="B25" s="61"/>
      <c r="C25" s="61"/>
      <c r="D25" s="71"/>
      <c r="E25" s="54"/>
      <c r="F25" s="62"/>
      <c r="G25" s="62"/>
      <c r="H25" s="62"/>
      <c r="I25" s="62"/>
      <c r="J25" s="62"/>
      <c r="K25" s="99"/>
      <c r="L25" s="51">
        <f t="shared" si="3"/>
        <v>0</v>
      </c>
      <c r="M25" s="51">
        <f>K25*H25</f>
        <v>0</v>
      </c>
      <c r="N25" s="51">
        <f>K25*I25</f>
        <v>0</v>
      </c>
      <c r="O25" s="51">
        <f>J25*K25</f>
        <v>0</v>
      </c>
    </row>
    <row r="26" spans="1:15" x14ac:dyDescent="0.2">
      <c r="A26" s="174"/>
      <c r="B26" s="61"/>
      <c r="C26" s="61"/>
      <c r="D26" s="71"/>
      <c r="E26" s="54"/>
      <c r="F26" s="62"/>
      <c r="G26" s="62"/>
      <c r="H26" s="62"/>
      <c r="I26" s="62"/>
      <c r="J26" s="62"/>
      <c r="K26" s="99"/>
      <c r="L26" s="51">
        <f t="shared" si="3"/>
        <v>0</v>
      </c>
      <c r="M26" s="51">
        <f>K26*H26</f>
        <v>0</v>
      </c>
      <c r="N26" s="51">
        <f>K26*I26</f>
        <v>0</v>
      </c>
      <c r="O26" s="51">
        <f>J26*K26</f>
        <v>0</v>
      </c>
    </row>
    <row r="27" spans="1:15" x14ac:dyDescent="0.2">
      <c r="A27" s="174"/>
      <c r="B27" s="61"/>
      <c r="C27" s="61"/>
      <c r="D27" s="71"/>
      <c r="E27" s="54"/>
      <c r="F27" s="62"/>
      <c r="G27" s="62"/>
      <c r="H27" s="62"/>
      <c r="I27" s="62"/>
      <c r="J27" s="62"/>
      <c r="K27" s="99"/>
      <c r="L27" s="51">
        <f t="shared" si="3"/>
        <v>0</v>
      </c>
      <c r="M27" s="51">
        <f>K27*H27</f>
        <v>0</v>
      </c>
      <c r="N27" s="51">
        <f>K27*I27</f>
        <v>0</v>
      </c>
      <c r="O27" s="51">
        <f>J27*K27</f>
        <v>0</v>
      </c>
    </row>
    <row r="28" spans="1:15" x14ac:dyDescent="0.2">
      <c r="A28" s="174"/>
      <c r="B28" s="172" t="s">
        <v>27</v>
      </c>
      <c r="C28" s="172"/>
      <c r="D28" s="172"/>
      <c r="E28" s="172"/>
      <c r="F28" s="172"/>
      <c r="G28" s="172"/>
      <c r="H28" s="172"/>
      <c r="I28" s="172"/>
      <c r="J28" s="172"/>
      <c r="K28" s="172"/>
      <c r="L28" s="56">
        <f>SUM(L23:L27)</f>
        <v>0</v>
      </c>
      <c r="M28" s="56">
        <f>SUM(M23:M27)</f>
        <v>0</v>
      </c>
      <c r="N28" s="56">
        <f t="shared" ref="N28" si="5">SUM(N23:N27)</f>
        <v>0</v>
      </c>
      <c r="O28" s="56">
        <f>SUM(O23:O27)</f>
        <v>14.18</v>
      </c>
    </row>
    <row r="29" spans="1:15" ht="25.5" x14ac:dyDescent="0.2">
      <c r="A29" s="100" t="s">
        <v>1567</v>
      </c>
      <c r="B29" s="61"/>
      <c r="C29" s="61"/>
      <c r="D29" s="61"/>
      <c r="E29" s="61"/>
      <c r="F29" s="61"/>
      <c r="G29" s="96">
        <f>(L17+L22+L28)*F29</f>
        <v>0</v>
      </c>
      <c r="H29" s="96">
        <v>0</v>
      </c>
      <c r="I29" s="96">
        <f>(N17+N22+N28)*F29</f>
        <v>0</v>
      </c>
      <c r="J29" s="96">
        <f>G29</f>
        <v>0</v>
      </c>
      <c r="K29" s="97">
        <v>0</v>
      </c>
      <c r="L29" s="4">
        <f t="shared" si="3"/>
        <v>0</v>
      </c>
      <c r="M29" s="4">
        <f>K29*H29</f>
        <v>0</v>
      </c>
      <c r="N29" s="4">
        <f>K29*I29</f>
        <v>0</v>
      </c>
      <c r="O29" s="4">
        <f>J29*K29</f>
        <v>0</v>
      </c>
    </row>
    <row r="30" spans="1:15" x14ac:dyDescent="0.2">
      <c r="A30" s="172" t="s">
        <v>29</v>
      </c>
      <c r="B30" s="172"/>
      <c r="C30" s="172"/>
      <c r="D30" s="172"/>
      <c r="E30" s="172"/>
      <c r="F30" s="172"/>
      <c r="G30" s="172"/>
      <c r="H30" s="172"/>
      <c r="I30" s="172"/>
      <c r="J30" s="172"/>
      <c r="K30" s="172"/>
      <c r="L30" s="56">
        <f>ROUND(L17+L22+L28+L29,2)</f>
        <v>407.64</v>
      </c>
      <c r="M30" s="56">
        <f t="shared" ref="M30:O30" si="6">ROUND(M17+M22+M28+M29,2)</f>
        <v>77.05</v>
      </c>
      <c r="N30" s="56">
        <f t="shared" si="6"/>
        <v>0</v>
      </c>
      <c r="O30" s="56">
        <f t="shared" si="6"/>
        <v>885.37</v>
      </c>
    </row>
    <row r="31" spans="1:15" x14ac:dyDescent="0.2">
      <c r="A31" s="172" t="s">
        <v>28</v>
      </c>
      <c r="B31" s="172"/>
      <c r="C31" s="172"/>
      <c r="D31" s="172"/>
      <c r="E31" s="172"/>
      <c r="F31" s="172"/>
      <c r="G31" s="172"/>
      <c r="H31" s="172"/>
      <c r="I31" s="172"/>
      <c r="J31" s="172"/>
      <c r="K31" s="172"/>
      <c r="L31" s="172"/>
      <c r="M31" s="172"/>
      <c r="N31" s="172"/>
      <c r="O31" s="57">
        <f>Ribasso</f>
        <v>0.10150000000000001</v>
      </c>
    </row>
    <row r="32" spans="1:15" x14ac:dyDescent="0.2">
      <c r="A32" s="172" t="s">
        <v>31</v>
      </c>
      <c r="B32" s="172"/>
      <c r="C32" s="172"/>
      <c r="D32" s="172"/>
      <c r="E32" s="172"/>
      <c r="F32" s="172"/>
      <c r="G32" s="172"/>
      <c r="H32" s="172"/>
      <c r="I32" s="172"/>
      <c r="J32" s="172"/>
      <c r="K32" s="172"/>
      <c r="L32" s="172"/>
      <c r="M32" s="172"/>
      <c r="N32" s="172"/>
      <c r="O32" s="56">
        <f>ROUND(O31*O30,2)</f>
        <v>89.87</v>
      </c>
    </row>
    <row r="33" spans="1:15" ht="19.5" x14ac:dyDescent="0.2">
      <c r="A33" s="170" t="s">
        <v>30</v>
      </c>
      <c r="B33" s="170"/>
      <c r="C33" s="170"/>
      <c r="D33" s="170"/>
      <c r="E33" s="170"/>
      <c r="F33" s="170"/>
      <c r="G33" s="170"/>
      <c r="H33" s="170"/>
      <c r="I33" s="170"/>
      <c r="J33" s="170"/>
      <c r="K33" s="170"/>
      <c r="L33" s="58">
        <f>L30-(O31*L30)</f>
        <v>366.26454000000001</v>
      </c>
      <c r="M33" s="58">
        <f>M30</f>
        <v>77.05</v>
      </c>
      <c r="N33" s="58">
        <f>N30</f>
        <v>0</v>
      </c>
      <c r="O33" s="58">
        <f>O30-O32</f>
        <v>795.5</v>
      </c>
    </row>
    <row r="34" spans="1:15" ht="19.5" x14ac:dyDescent="0.2">
      <c r="A34" s="170" t="s">
        <v>7</v>
      </c>
      <c r="B34" s="170"/>
      <c r="C34" s="170"/>
      <c r="D34" s="170"/>
      <c r="E34" s="170"/>
      <c r="F34" s="170"/>
      <c r="G34" s="170"/>
      <c r="H34" s="170"/>
      <c r="I34" s="170"/>
      <c r="J34" s="170"/>
      <c r="K34" s="170"/>
      <c r="L34" s="170"/>
      <c r="M34" s="170"/>
      <c r="N34" s="170"/>
      <c r="O34" s="98">
        <f>M33+N33+O33</f>
        <v>872.55</v>
      </c>
    </row>
    <row r="35" spans="1:15" x14ac:dyDescent="0.2">
      <c r="A35" s="59"/>
      <c r="B35" s="59"/>
      <c r="C35" s="59"/>
      <c r="D35" s="5" t="s">
        <v>4</v>
      </c>
    </row>
    <row r="36" spans="1:15" x14ac:dyDescent="0.2">
      <c r="A36" s="63"/>
      <c r="B36" s="63"/>
      <c r="C36" s="63"/>
      <c r="D36" s="5" t="s">
        <v>37</v>
      </c>
    </row>
  </sheetData>
  <mergeCells count="22">
    <mergeCell ref="B6:K6"/>
    <mergeCell ref="D8:K8"/>
    <mergeCell ref="C3:I3"/>
    <mergeCell ref="J3:K3"/>
    <mergeCell ref="C4:I5"/>
    <mergeCell ref="J4:J5"/>
    <mergeCell ref="A33:K33"/>
    <mergeCell ref="A34:N34"/>
    <mergeCell ref="B1:O1"/>
    <mergeCell ref="A2:O2"/>
    <mergeCell ref="A30:K30"/>
    <mergeCell ref="A32:N32"/>
    <mergeCell ref="A31:N31"/>
    <mergeCell ref="A11:A17"/>
    <mergeCell ref="B17:K17"/>
    <mergeCell ref="C7:K7"/>
    <mergeCell ref="A18:A22"/>
    <mergeCell ref="B22:K22"/>
    <mergeCell ref="A23:A28"/>
    <mergeCell ref="B28:K28"/>
    <mergeCell ref="L3:O9"/>
    <mergeCell ref="B9:K9"/>
  </mergeCells>
  <pageMargins left="0.7" right="0.7" top="0.75" bottom="0.75" header="0.3" footer="0.3"/>
  <pageSetup paperSize="9" scale="46"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1800-000000000000}">
          <x14:formula1>
            <xm:f>Appoggio!$C$2:$C$3</xm:f>
          </x14:formula1>
          <xm:sqref>K29</xm:sqref>
        </x14:dataValidation>
        <x14:dataValidation type="list" allowBlank="1" showInputMessage="1" showErrorMessage="1" xr:uid="{00000000-0002-0000-1800-000001000000}">
          <x14:formula1>
            <xm:f>Appoggio!$D$2:$D$3</xm:f>
          </x14:formula1>
          <xm:sqref>J4:J5</xm:sqref>
        </x14:dataValidation>
        <x14:dataValidation type="list" allowBlank="1" showInputMessage="1" showErrorMessage="1" xr:uid="{00000000-0002-0000-1800-000002000000}">
          <x14:formula1>
            <xm:f>Appoggio!$A$2:$A$5</xm:f>
          </x14:formula1>
          <xm:sqref>B7</xm:sqref>
        </x14:dataValidation>
      </x14:dataValidations>
    </ext>
  </extLs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9"/>
    <pageSetUpPr fitToPage="1"/>
  </sheetPr>
  <dimension ref="A1:P38"/>
  <sheetViews>
    <sheetView zoomScaleNormal="100" workbookViewId="0">
      <selection activeCell="C8" sqref="C8"/>
    </sheetView>
  </sheetViews>
  <sheetFormatPr defaultColWidth="26.7109375" defaultRowHeight="12.75" x14ac:dyDescent="0.2"/>
  <cols>
    <col min="1" max="1" width="27.42578125" style="5" bestFit="1" customWidth="1"/>
    <col min="2" max="2" width="49.7109375" style="5" bestFit="1"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4" width="16" style="5" bestFit="1" customWidth="1"/>
    <col min="15" max="15" width="20.5703125" style="5" customWidth="1"/>
    <col min="16" max="16384" width="26.7109375" style="5"/>
  </cols>
  <sheetData>
    <row r="1" spans="1:16" ht="100.5" customHeight="1" x14ac:dyDescent="0.2">
      <c r="A1" s="60"/>
      <c r="B1" s="152" t="s">
        <v>1560</v>
      </c>
      <c r="C1" s="153"/>
      <c r="D1" s="153"/>
      <c r="E1" s="153"/>
      <c r="F1" s="153"/>
      <c r="G1" s="153"/>
      <c r="H1" s="153"/>
      <c r="I1" s="153"/>
      <c r="J1" s="153"/>
      <c r="K1" s="153"/>
      <c r="L1" s="153"/>
      <c r="M1" s="153"/>
      <c r="N1" s="153"/>
      <c r="O1" s="154"/>
    </row>
    <row r="2" spans="1:16" ht="19.5" x14ac:dyDescent="0.25">
      <c r="A2" s="149" t="s">
        <v>1559</v>
      </c>
      <c r="B2" s="150"/>
      <c r="C2" s="150"/>
      <c r="D2" s="150"/>
      <c r="E2" s="150"/>
      <c r="F2" s="150"/>
      <c r="G2" s="150"/>
      <c r="H2" s="150"/>
      <c r="I2" s="150"/>
      <c r="J2" s="150"/>
      <c r="K2" s="150"/>
      <c r="L2" s="150"/>
      <c r="M2" s="150"/>
      <c r="N2" s="150"/>
      <c r="O2" s="151"/>
    </row>
    <row r="3" spans="1:16" x14ac:dyDescent="0.2">
      <c r="A3" s="30" t="s">
        <v>0</v>
      </c>
      <c r="B3" s="82" t="str">
        <f>INTESTAZIONE!B2</f>
        <v>Tecnocostruzioni s.r.l.</v>
      </c>
      <c r="C3" s="164" t="s">
        <v>1558</v>
      </c>
      <c r="D3" s="165"/>
      <c r="E3" s="165"/>
      <c r="F3" s="165"/>
      <c r="G3" s="165"/>
      <c r="H3" s="165"/>
      <c r="I3" s="166"/>
      <c r="J3" s="203" t="s">
        <v>1616</v>
      </c>
      <c r="K3" s="204"/>
      <c r="L3" s="155"/>
      <c r="M3" s="155"/>
      <c r="N3" s="156"/>
      <c r="O3" s="157"/>
    </row>
    <row r="4" spans="1:16" ht="30" customHeight="1" x14ac:dyDescent="0.2">
      <c r="A4" s="30" t="s">
        <v>1</v>
      </c>
      <c r="B4" s="44">
        <v>45499</v>
      </c>
      <c r="C4" s="179"/>
      <c r="D4" s="180"/>
      <c r="E4" s="180"/>
      <c r="F4" s="180"/>
      <c r="G4" s="180"/>
      <c r="H4" s="180"/>
      <c r="I4" s="181"/>
      <c r="J4" s="205" t="s">
        <v>1614</v>
      </c>
      <c r="K4" s="45" t="s">
        <v>1617</v>
      </c>
      <c r="L4" s="158"/>
      <c r="M4" s="158"/>
      <c r="N4" s="159"/>
      <c r="O4" s="160"/>
    </row>
    <row r="5" spans="1:16" x14ac:dyDescent="0.2">
      <c r="A5" s="30" t="s">
        <v>2</v>
      </c>
      <c r="B5" s="46" t="s">
        <v>1600</v>
      </c>
      <c r="C5" s="167"/>
      <c r="D5" s="168"/>
      <c r="E5" s="168"/>
      <c r="F5" s="168"/>
      <c r="G5" s="168"/>
      <c r="H5" s="168"/>
      <c r="I5" s="169"/>
      <c r="J5" s="206"/>
      <c r="K5" s="47">
        <v>1.5</v>
      </c>
      <c r="L5" s="158"/>
      <c r="M5" s="158"/>
      <c r="N5" s="159"/>
      <c r="O5" s="160"/>
    </row>
    <row r="6" spans="1:16" x14ac:dyDescent="0.2">
      <c r="A6" s="83" t="s">
        <v>19</v>
      </c>
      <c r="B6" s="202" t="s">
        <v>1685</v>
      </c>
      <c r="C6" s="202"/>
      <c r="D6" s="202"/>
      <c r="E6" s="202"/>
      <c r="F6" s="202"/>
      <c r="G6" s="202"/>
      <c r="H6" s="202"/>
      <c r="I6" s="202"/>
      <c r="J6" s="202"/>
      <c r="K6" s="202"/>
      <c r="L6" s="158"/>
      <c r="M6" s="158"/>
      <c r="N6" s="159"/>
      <c r="O6" s="160"/>
    </row>
    <row r="7" spans="1:16" x14ac:dyDescent="0.2">
      <c r="A7" s="83" t="s">
        <v>39</v>
      </c>
      <c r="B7" s="30" t="s">
        <v>1566</v>
      </c>
      <c r="C7" s="171" t="s">
        <v>40</v>
      </c>
      <c r="D7" s="171"/>
      <c r="E7" s="171"/>
      <c r="F7" s="171"/>
      <c r="G7" s="171"/>
      <c r="H7" s="171"/>
      <c r="I7" s="171"/>
      <c r="J7" s="171"/>
      <c r="K7" s="171"/>
      <c r="L7" s="158"/>
      <c r="M7" s="158"/>
      <c r="N7" s="159"/>
      <c r="O7" s="160"/>
    </row>
    <row r="8" spans="1:16" x14ac:dyDescent="0.2">
      <c r="A8" s="84" t="s">
        <v>1557</v>
      </c>
      <c r="B8" s="30" t="s">
        <v>1735</v>
      </c>
      <c r="C8" s="30" t="s">
        <v>1726</v>
      </c>
      <c r="D8" s="171" t="s">
        <v>41</v>
      </c>
      <c r="E8" s="171"/>
      <c r="F8" s="171"/>
      <c r="G8" s="171"/>
      <c r="H8" s="171"/>
      <c r="I8" s="171"/>
      <c r="J8" s="171"/>
      <c r="K8" s="171"/>
      <c r="L8" s="158"/>
      <c r="M8" s="158"/>
      <c r="N8" s="159"/>
      <c r="O8" s="160"/>
    </row>
    <row r="9" spans="1:16" ht="84" customHeight="1" x14ac:dyDescent="0.2">
      <c r="A9" s="84" t="s">
        <v>3</v>
      </c>
      <c r="B9" s="173" t="s">
        <v>1687</v>
      </c>
      <c r="C9" s="173"/>
      <c r="D9" s="173"/>
      <c r="E9" s="173"/>
      <c r="F9" s="173"/>
      <c r="G9" s="173"/>
      <c r="H9" s="173"/>
      <c r="I9" s="173"/>
      <c r="J9" s="173"/>
      <c r="K9" s="173"/>
      <c r="L9" s="161"/>
      <c r="M9" s="161"/>
      <c r="N9" s="162"/>
      <c r="O9" s="163"/>
    </row>
    <row r="10" spans="1:16" ht="63.75" x14ac:dyDescent="0.2">
      <c r="A10" s="48" t="s">
        <v>38</v>
      </c>
      <c r="B10" s="49" t="s">
        <v>9</v>
      </c>
      <c r="C10" s="49" t="s">
        <v>1568</v>
      </c>
      <c r="D10" s="49" t="s">
        <v>3</v>
      </c>
      <c r="E10" s="49" t="s">
        <v>13</v>
      </c>
      <c r="F10" s="49" t="s">
        <v>14</v>
      </c>
      <c r="G10" s="49" t="s">
        <v>16</v>
      </c>
      <c r="H10" s="49" t="s">
        <v>17</v>
      </c>
      <c r="I10" s="49" t="s">
        <v>18</v>
      </c>
      <c r="J10" s="49" t="s">
        <v>15</v>
      </c>
      <c r="K10" s="49" t="s">
        <v>23</v>
      </c>
      <c r="L10" s="49" t="s">
        <v>1556</v>
      </c>
      <c r="M10" s="49" t="s">
        <v>26</v>
      </c>
      <c r="N10" s="49" t="s">
        <v>25</v>
      </c>
      <c r="O10" s="49" t="s">
        <v>24</v>
      </c>
    </row>
    <row r="11" spans="1:16" ht="51" x14ac:dyDescent="0.2">
      <c r="A11" s="175" t="s">
        <v>20</v>
      </c>
      <c r="B11" s="61">
        <v>125</v>
      </c>
      <c r="C11" s="61" t="s">
        <v>530</v>
      </c>
      <c r="D11" s="71" t="s">
        <v>184</v>
      </c>
      <c r="E11" s="61" t="s">
        <v>58</v>
      </c>
      <c r="F11" s="62">
        <v>681.53987499999994</v>
      </c>
      <c r="G11" s="62">
        <v>202.3919046</v>
      </c>
      <c r="H11" s="62">
        <v>10.512</v>
      </c>
      <c r="I11" s="62">
        <v>0</v>
      </c>
      <c r="J11" s="62">
        <v>671.02787499999999</v>
      </c>
      <c r="K11" s="99">
        <v>1</v>
      </c>
      <c r="L11" s="51">
        <f>G11*K11</f>
        <v>202.3919046</v>
      </c>
      <c r="M11" s="51">
        <f t="shared" ref="M11:M18" si="0">K11*H11</f>
        <v>10.512</v>
      </c>
      <c r="N11" s="51">
        <f t="shared" ref="N11:N18" si="1">K11*I11</f>
        <v>0</v>
      </c>
      <c r="O11" s="51">
        <f t="shared" ref="O11:O18" si="2">J11*K11</f>
        <v>671.02787499999999</v>
      </c>
    </row>
    <row r="12" spans="1:16" ht="51" x14ac:dyDescent="0.2">
      <c r="A12" s="175"/>
      <c r="B12" s="61">
        <v>127</v>
      </c>
      <c r="C12" s="61" t="s">
        <v>532</v>
      </c>
      <c r="D12" s="71" t="s">
        <v>188</v>
      </c>
      <c r="E12" s="61" t="s">
        <v>187</v>
      </c>
      <c r="F12" s="62">
        <v>133.60107500000001</v>
      </c>
      <c r="G12" s="62">
        <v>39.494418119999999</v>
      </c>
      <c r="H12" s="62">
        <v>2.0842000000000005</v>
      </c>
      <c r="I12" s="62">
        <v>0</v>
      </c>
      <c r="J12" s="62">
        <v>131.516875</v>
      </c>
      <c r="K12" s="99">
        <v>0.37</v>
      </c>
      <c r="L12" s="51">
        <f>G12*K12</f>
        <v>14.612934704399999</v>
      </c>
      <c r="M12" s="51">
        <f t="shared" ref="M12" si="3">K12*H12</f>
        <v>0.77115400000000023</v>
      </c>
      <c r="N12" s="51">
        <f t="shared" ref="N12" si="4">K12*I12</f>
        <v>0</v>
      </c>
      <c r="O12" s="51">
        <f t="shared" ref="O12" si="5">J12*K12</f>
        <v>48.661243749999997</v>
      </c>
    </row>
    <row r="13" spans="1:16" ht="76.5" x14ac:dyDescent="0.2">
      <c r="A13" s="175"/>
      <c r="B13" s="61">
        <v>112</v>
      </c>
      <c r="C13" s="61" t="s">
        <v>172</v>
      </c>
      <c r="D13" s="71" t="s">
        <v>516</v>
      </c>
      <c r="E13" s="61" t="s">
        <v>58</v>
      </c>
      <c r="F13" s="62">
        <v>35.44</v>
      </c>
      <c r="G13" s="62">
        <v>24.999375999999998</v>
      </c>
      <c r="H13" s="62">
        <v>1.35</v>
      </c>
      <c r="I13" s="62">
        <v>0</v>
      </c>
      <c r="J13" s="62">
        <v>34.089999999999996</v>
      </c>
      <c r="K13" s="99">
        <v>1</v>
      </c>
      <c r="L13" s="51">
        <f t="shared" ref="L13:L31" si="6">G13*K13</f>
        <v>24.999375999999998</v>
      </c>
      <c r="M13" s="51">
        <f t="shared" si="0"/>
        <v>1.35</v>
      </c>
      <c r="N13" s="51">
        <f t="shared" si="1"/>
        <v>0</v>
      </c>
      <c r="O13" s="51">
        <f t="shared" si="2"/>
        <v>34.089999999999996</v>
      </c>
    </row>
    <row r="14" spans="1:16" ht="25.5" x14ac:dyDescent="0.2">
      <c r="A14" s="175"/>
      <c r="B14" s="61">
        <v>130</v>
      </c>
      <c r="C14" s="61" t="s">
        <v>536</v>
      </c>
      <c r="D14" s="71" t="s">
        <v>189</v>
      </c>
      <c r="E14" s="61" t="s">
        <v>58</v>
      </c>
      <c r="F14" s="62">
        <v>116.71250000000001</v>
      </c>
      <c r="G14" s="62">
        <v>111.89751025000001</v>
      </c>
      <c r="H14" s="62">
        <v>6.8250000000000002</v>
      </c>
      <c r="I14" s="62">
        <v>0</v>
      </c>
      <c r="J14" s="62">
        <v>109.8875</v>
      </c>
      <c r="K14" s="52">
        <v>1</v>
      </c>
      <c r="L14" s="51">
        <f t="shared" si="6"/>
        <v>111.89751025000001</v>
      </c>
      <c r="M14" s="51">
        <f t="shared" si="0"/>
        <v>6.8250000000000002</v>
      </c>
      <c r="N14" s="51">
        <f t="shared" si="1"/>
        <v>0</v>
      </c>
      <c r="O14" s="51">
        <f t="shared" si="2"/>
        <v>109.8875</v>
      </c>
      <c r="P14" s="5" t="s">
        <v>1686</v>
      </c>
    </row>
    <row r="15" spans="1:16" ht="38.25" x14ac:dyDescent="0.2">
      <c r="A15" s="175"/>
      <c r="B15" s="61">
        <v>116</v>
      </c>
      <c r="C15" s="61" t="s">
        <v>175</v>
      </c>
      <c r="D15" s="71" t="s">
        <v>521</v>
      </c>
      <c r="E15" s="61" t="s">
        <v>58</v>
      </c>
      <c r="F15" s="62">
        <v>34.89</v>
      </c>
      <c r="G15" s="62">
        <v>32.245338000000004</v>
      </c>
      <c r="H15" s="62">
        <v>1.75</v>
      </c>
      <c r="I15" s="62">
        <v>0</v>
      </c>
      <c r="J15" s="62">
        <v>33.14</v>
      </c>
      <c r="K15" s="50">
        <v>1</v>
      </c>
      <c r="L15" s="51">
        <f t="shared" si="6"/>
        <v>32.245338000000004</v>
      </c>
      <c r="M15" s="51">
        <f t="shared" si="0"/>
        <v>1.75</v>
      </c>
      <c r="N15" s="51">
        <f t="shared" si="1"/>
        <v>0</v>
      </c>
      <c r="O15" s="51">
        <f t="shared" si="2"/>
        <v>33.14</v>
      </c>
    </row>
    <row r="16" spans="1:16" ht="38.25" x14ac:dyDescent="0.2">
      <c r="A16" s="175"/>
      <c r="B16" s="61">
        <v>73</v>
      </c>
      <c r="C16" s="61" t="s">
        <v>133</v>
      </c>
      <c r="D16" s="71" t="s">
        <v>477</v>
      </c>
      <c r="E16" s="61" t="s">
        <v>47</v>
      </c>
      <c r="F16" s="62">
        <v>16.399999999999999</v>
      </c>
      <c r="G16" s="62">
        <v>13.362719999999999</v>
      </c>
      <c r="H16" s="62">
        <v>0.72</v>
      </c>
      <c r="I16" s="62">
        <v>0</v>
      </c>
      <c r="J16" s="62">
        <v>15.679999999999998</v>
      </c>
      <c r="K16" s="50">
        <v>1</v>
      </c>
      <c r="L16" s="51">
        <f t="shared" ref="L16" si="7">G16*K16</f>
        <v>13.362719999999999</v>
      </c>
      <c r="M16" s="51">
        <f t="shared" ref="M16" si="8">K16*H16</f>
        <v>0.72</v>
      </c>
      <c r="N16" s="51">
        <f t="shared" ref="N16" si="9">K16*I16</f>
        <v>0</v>
      </c>
      <c r="O16" s="51">
        <f t="shared" ref="O16" si="10">J16*K16</f>
        <v>15.679999999999998</v>
      </c>
    </row>
    <row r="17" spans="1:15" ht="63.75" x14ac:dyDescent="0.2">
      <c r="A17" s="175"/>
      <c r="B17" s="61">
        <v>144</v>
      </c>
      <c r="C17" s="61" t="s">
        <v>551</v>
      </c>
      <c r="D17" s="53" t="s">
        <v>202</v>
      </c>
      <c r="E17" s="54" t="s">
        <v>58</v>
      </c>
      <c r="F17" s="55">
        <v>31.117000000000001</v>
      </c>
      <c r="G17" s="55">
        <v>0</v>
      </c>
      <c r="H17" s="55">
        <v>31.117000000000001</v>
      </c>
      <c r="I17" s="55">
        <v>0</v>
      </c>
      <c r="J17" s="55">
        <v>0</v>
      </c>
      <c r="K17" s="50">
        <v>1</v>
      </c>
      <c r="L17" s="51">
        <f t="shared" si="6"/>
        <v>0</v>
      </c>
      <c r="M17" s="51">
        <f t="shared" si="0"/>
        <v>31.117000000000001</v>
      </c>
      <c r="N17" s="51">
        <f t="shared" si="1"/>
        <v>0</v>
      </c>
      <c r="O17" s="51">
        <f t="shared" si="2"/>
        <v>0</v>
      </c>
    </row>
    <row r="18" spans="1:15" x14ac:dyDescent="0.2">
      <c r="A18" s="175"/>
      <c r="B18" s="62"/>
      <c r="C18" s="62"/>
      <c r="D18" s="72"/>
      <c r="E18" s="62"/>
      <c r="F18" s="62"/>
      <c r="G18" s="62"/>
      <c r="H18" s="55"/>
      <c r="I18" s="55"/>
      <c r="J18" s="55"/>
      <c r="K18" s="50"/>
      <c r="L18" s="51">
        <f t="shared" si="6"/>
        <v>0</v>
      </c>
      <c r="M18" s="51">
        <f t="shared" si="0"/>
        <v>0</v>
      </c>
      <c r="N18" s="51">
        <f t="shared" si="1"/>
        <v>0</v>
      </c>
      <c r="O18" s="51">
        <f t="shared" si="2"/>
        <v>0</v>
      </c>
    </row>
    <row r="19" spans="1:15" x14ac:dyDescent="0.2">
      <c r="A19" s="175"/>
      <c r="B19" s="172" t="s">
        <v>27</v>
      </c>
      <c r="C19" s="172"/>
      <c r="D19" s="172"/>
      <c r="E19" s="172"/>
      <c r="F19" s="172"/>
      <c r="G19" s="172"/>
      <c r="H19" s="172"/>
      <c r="I19" s="172"/>
      <c r="J19" s="172"/>
      <c r="K19" s="172"/>
      <c r="L19" s="56">
        <f>SUM(L11:L18)</f>
        <v>399.50978355440009</v>
      </c>
      <c r="M19" s="56">
        <f>SUM(M11:M18)</f>
        <v>53.045153999999997</v>
      </c>
      <c r="N19" s="56">
        <f>SUM(N11:N18)</f>
        <v>0</v>
      </c>
      <c r="O19" s="56">
        <f>SUM(O11:O18)</f>
        <v>912.48661875000005</v>
      </c>
    </row>
    <row r="20" spans="1:15" x14ac:dyDescent="0.2">
      <c r="A20" s="174" t="s">
        <v>21</v>
      </c>
      <c r="B20" s="61"/>
      <c r="C20" s="61"/>
      <c r="D20" s="71"/>
      <c r="E20" s="61"/>
      <c r="F20" s="62"/>
      <c r="G20" s="62"/>
      <c r="H20" s="62"/>
      <c r="I20" s="62"/>
      <c r="J20" s="62"/>
      <c r="K20" s="99"/>
      <c r="L20" s="51">
        <f t="shared" si="6"/>
        <v>0</v>
      </c>
      <c r="M20" s="51">
        <f>K20*H20</f>
        <v>0</v>
      </c>
      <c r="N20" s="51">
        <f>K20*I20</f>
        <v>0</v>
      </c>
      <c r="O20" s="51">
        <f>J20*K20</f>
        <v>0</v>
      </c>
    </row>
    <row r="21" spans="1:15" x14ac:dyDescent="0.2">
      <c r="A21" s="174"/>
      <c r="B21" s="61"/>
      <c r="C21" s="61"/>
      <c r="D21" s="71"/>
      <c r="E21" s="54"/>
      <c r="F21" s="62"/>
      <c r="G21" s="62"/>
      <c r="H21" s="62"/>
      <c r="I21" s="62"/>
      <c r="J21" s="62"/>
      <c r="K21" s="99"/>
      <c r="L21" s="51">
        <f t="shared" si="6"/>
        <v>0</v>
      </c>
      <c r="M21" s="51">
        <f>K21*H21</f>
        <v>0</v>
      </c>
      <c r="N21" s="51">
        <f>K21*I21</f>
        <v>0</v>
      </c>
      <c r="O21" s="51">
        <f>J21*K21</f>
        <v>0</v>
      </c>
    </row>
    <row r="22" spans="1:15" x14ac:dyDescent="0.2">
      <c r="A22" s="174"/>
      <c r="B22" s="61"/>
      <c r="C22" s="61"/>
      <c r="D22" s="71"/>
      <c r="E22" s="54"/>
      <c r="F22" s="62"/>
      <c r="G22" s="62"/>
      <c r="H22" s="62"/>
      <c r="I22" s="62"/>
      <c r="J22" s="62"/>
      <c r="K22" s="99"/>
      <c r="L22" s="51">
        <f t="shared" si="6"/>
        <v>0</v>
      </c>
      <c r="M22" s="51">
        <f>K22*H22</f>
        <v>0</v>
      </c>
      <c r="N22" s="51">
        <f>K22*I22</f>
        <v>0</v>
      </c>
      <c r="O22" s="51">
        <f>J22*K22</f>
        <v>0</v>
      </c>
    </row>
    <row r="23" spans="1:15" x14ac:dyDescent="0.2">
      <c r="A23" s="174"/>
      <c r="B23" s="61"/>
      <c r="C23" s="61"/>
      <c r="D23" s="71"/>
      <c r="E23" s="54"/>
      <c r="F23" s="62"/>
      <c r="G23" s="62"/>
      <c r="H23" s="62"/>
      <c r="I23" s="62"/>
      <c r="J23" s="62"/>
      <c r="K23" s="99"/>
      <c r="L23" s="51">
        <f t="shared" si="6"/>
        <v>0</v>
      </c>
      <c r="M23" s="51">
        <f>K23*H23</f>
        <v>0</v>
      </c>
      <c r="N23" s="51">
        <f>K23*I23</f>
        <v>0</v>
      </c>
      <c r="O23" s="51">
        <f>J23*K23</f>
        <v>0</v>
      </c>
    </row>
    <row r="24" spans="1:15" x14ac:dyDescent="0.2">
      <c r="A24" s="174"/>
      <c r="B24" s="172" t="s">
        <v>27</v>
      </c>
      <c r="C24" s="172"/>
      <c r="D24" s="172"/>
      <c r="E24" s="172"/>
      <c r="F24" s="172"/>
      <c r="G24" s="172"/>
      <c r="H24" s="172"/>
      <c r="I24" s="172"/>
      <c r="J24" s="172"/>
      <c r="K24" s="172"/>
      <c r="L24" s="56">
        <f>SUM(L20:L23)</f>
        <v>0</v>
      </c>
      <c r="M24" s="56">
        <f>SUM(M20:M23)</f>
        <v>0</v>
      </c>
      <c r="N24" s="56">
        <f t="shared" ref="N24" si="11">SUM(N20:N23)</f>
        <v>0</v>
      </c>
      <c r="O24" s="56">
        <f>SUM(O20:O23)</f>
        <v>0</v>
      </c>
    </row>
    <row r="25" spans="1:15" ht="51" x14ac:dyDescent="0.2">
      <c r="A25" s="174" t="s">
        <v>22</v>
      </c>
      <c r="B25" s="61">
        <v>300</v>
      </c>
      <c r="C25" s="61" t="s">
        <v>339</v>
      </c>
      <c r="D25" s="71" t="s">
        <v>697</v>
      </c>
      <c r="E25" s="61" t="s">
        <v>47</v>
      </c>
      <c r="F25" s="62">
        <v>8.51</v>
      </c>
      <c r="G25" s="62">
        <v>0</v>
      </c>
      <c r="H25" s="62">
        <v>0</v>
      </c>
      <c r="I25" s="62">
        <v>0</v>
      </c>
      <c r="J25" s="62">
        <v>8.51</v>
      </c>
      <c r="K25" s="99">
        <v>1.5</v>
      </c>
      <c r="L25" s="51">
        <f t="shared" si="6"/>
        <v>0</v>
      </c>
      <c r="M25" s="51">
        <f>K25*H25</f>
        <v>0</v>
      </c>
      <c r="N25" s="51">
        <f>K25*I25</f>
        <v>0</v>
      </c>
      <c r="O25" s="51">
        <f>J25*K25</f>
        <v>12.765000000000001</v>
      </c>
    </row>
    <row r="26" spans="1:15" ht="63.75" x14ac:dyDescent="0.2">
      <c r="A26" s="174"/>
      <c r="B26" s="61">
        <v>322</v>
      </c>
      <c r="C26" s="61" t="s">
        <v>724</v>
      </c>
      <c r="D26" s="71" t="s">
        <v>725</v>
      </c>
      <c r="E26" s="54" t="s">
        <v>58</v>
      </c>
      <c r="F26" s="62">
        <v>17.86</v>
      </c>
      <c r="G26" s="62">
        <v>0</v>
      </c>
      <c r="H26" s="62">
        <v>0</v>
      </c>
      <c r="I26" s="62">
        <v>0</v>
      </c>
      <c r="J26" s="62">
        <v>17.86</v>
      </c>
      <c r="K26" s="99">
        <v>1</v>
      </c>
      <c r="L26" s="51">
        <f t="shared" si="6"/>
        <v>0</v>
      </c>
      <c r="M26" s="51">
        <f>K26*H26</f>
        <v>0</v>
      </c>
      <c r="N26" s="51">
        <f>K26*I26</f>
        <v>0</v>
      </c>
      <c r="O26" s="51">
        <f>J26*K26</f>
        <v>17.86</v>
      </c>
    </row>
    <row r="27" spans="1:15" ht="140.25" x14ac:dyDescent="0.2">
      <c r="A27" s="174"/>
      <c r="B27" s="61">
        <v>330</v>
      </c>
      <c r="C27" s="61" t="s">
        <v>357</v>
      </c>
      <c r="D27" s="71" t="s">
        <v>740</v>
      </c>
      <c r="E27" s="54" t="s">
        <v>739</v>
      </c>
      <c r="F27" s="62">
        <v>2.85</v>
      </c>
      <c r="G27" s="62">
        <v>0</v>
      </c>
      <c r="H27" s="62">
        <v>0</v>
      </c>
      <c r="I27" s="62">
        <v>0</v>
      </c>
      <c r="J27" s="62">
        <v>2.85</v>
      </c>
      <c r="K27" s="99">
        <v>39</v>
      </c>
      <c r="L27" s="51">
        <f t="shared" si="6"/>
        <v>0</v>
      </c>
      <c r="M27" s="51">
        <f>K27*H27</f>
        <v>0</v>
      </c>
      <c r="N27" s="51">
        <f>K27*I27</f>
        <v>0</v>
      </c>
      <c r="O27" s="51">
        <f>J27*K27</f>
        <v>111.15</v>
      </c>
    </row>
    <row r="28" spans="1:15" x14ac:dyDescent="0.2">
      <c r="A28" s="174"/>
      <c r="B28" s="61"/>
      <c r="C28" s="61"/>
      <c r="D28" s="71"/>
      <c r="E28" s="54"/>
      <c r="F28" s="62"/>
      <c r="G28" s="62"/>
      <c r="H28" s="62"/>
      <c r="I28" s="62"/>
      <c r="J28" s="62"/>
      <c r="K28" s="99"/>
      <c r="L28" s="51">
        <f t="shared" si="6"/>
        <v>0</v>
      </c>
      <c r="M28" s="51">
        <f>K28*H28</f>
        <v>0</v>
      </c>
      <c r="N28" s="51">
        <f>K28*I28</f>
        <v>0</v>
      </c>
      <c r="O28" s="51">
        <f>J28*K28</f>
        <v>0</v>
      </c>
    </row>
    <row r="29" spans="1:15" x14ac:dyDescent="0.2">
      <c r="A29" s="174"/>
      <c r="B29" s="61"/>
      <c r="C29" s="61"/>
      <c r="D29" s="71"/>
      <c r="E29" s="54"/>
      <c r="F29" s="62"/>
      <c r="G29" s="62"/>
      <c r="H29" s="62"/>
      <c r="I29" s="62"/>
      <c r="J29" s="62"/>
      <c r="K29" s="99"/>
      <c r="L29" s="51">
        <f t="shared" si="6"/>
        <v>0</v>
      </c>
      <c r="M29" s="51">
        <f>K29*H29</f>
        <v>0</v>
      </c>
      <c r="N29" s="51">
        <f>K29*I29</f>
        <v>0</v>
      </c>
      <c r="O29" s="51">
        <f>J29*K29</f>
        <v>0</v>
      </c>
    </row>
    <row r="30" spans="1:15" x14ac:dyDescent="0.2">
      <c r="A30" s="174"/>
      <c r="B30" s="172" t="s">
        <v>27</v>
      </c>
      <c r="C30" s="172"/>
      <c r="D30" s="172"/>
      <c r="E30" s="172"/>
      <c r="F30" s="172"/>
      <c r="G30" s="172"/>
      <c r="H30" s="172"/>
      <c r="I30" s="172"/>
      <c r="J30" s="172"/>
      <c r="K30" s="172"/>
      <c r="L30" s="56">
        <f>SUM(L25:L29)</f>
        <v>0</v>
      </c>
      <c r="M30" s="56">
        <f>SUM(M25:M29)</f>
        <v>0</v>
      </c>
      <c r="N30" s="56">
        <f t="shared" ref="N30" si="12">SUM(N25:N29)</f>
        <v>0</v>
      </c>
      <c r="O30" s="56">
        <f>SUM(O25:O29)</f>
        <v>141.77500000000001</v>
      </c>
    </row>
    <row r="31" spans="1:15" ht="25.5" x14ac:dyDescent="0.2">
      <c r="A31" s="100" t="s">
        <v>1567</v>
      </c>
      <c r="B31" s="61"/>
      <c r="C31" s="61"/>
      <c r="D31" s="61"/>
      <c r="E31" s="61"/>
      <c r="F31" s="61"/>
      <c r="G31" s="96">
        <f>(L19+L24+L30)*F31</f>
        <v>0</v>
      </c>
      <c r="H31" s="96">
        <v>0</v>
      </c>
      <c r="I31" s="96">
        <f>(N19+N24+N30)*F31</f>
        <v>0</v>
      </c>
      <c r="J31" s="96">
        <f>G31</f>
        <v>0</v>
      </c>
      <c r="K31" s="97">
        <v>0</v>
      </c>
      <c r="L31" s="4">
        <f t="shared" si="6"/>
        <v>0</v>
      </c>
      <c r="M31" s="4">
        <f>K31*H31</f>
        <v>0</v>
      </c>
      <c r="N31" s="4">
        <f>K31*I31</f>
        <v>0</v>
      </c>
      <c r="O31" s="4">
        <f>J31*K31</f>
        <v>0</v>
      </c>
    </row>
    <row r="32" spans="1:15" x14ac:dyDescent="0.2">
      <c r="A32" s="172" t="s">
        <v>29</v>
      </c>
      <c r="B32" s="172"/>
      <c r="C32" s="172"/>
      <c r="D32" s="172"/>
      <c r="E32" s="172"/>
      <c r="F32" s="172"/>
      <c r="G32" s="172"/>
      <c r="H32" s="172"/>
      <c r="I32" s="172"/>
      <c r="J32" s="172"/>
      <c r="K32" s="172"/>
      <c r="L32" s="56">
        <f>ROUND(L19+L24+L30+L31,2)</f>
        <v>399.51</v>
      </c>
      <c r="M32" s="56">
        <f t="shared" ref="M32:O32" si="13">ROUND(M19+M24+M30+M31,2)</f>
        <v>53.05</v>
      </c>
      <c r="N32" s="56">
        <f t="shared" si="13"/>
        <v>0</v>
      </c>
      <c r="O32" s="56">
        <f t="shared" si="13"/>
        <v>1054.26</v>
      </c>
    </row>
    <row r="33" spans="1:15" x14ac:dyDescent="0.2">
      <c r="A33" s="172" t="s">
        <v>28</v>
      </c>
      <c r="B33" s="172"/>
      <c r="C33" s="172"/>
      <c r="D33" s="172"/>
      <c r="E33" s="172"/>
      <c r="F33" s="172"/>
      <c r="G33" s="172"/>
      <c r="H33" s="172"/>
      <c r="I33" s="172"/>
      <c r="J33" s="172"/>
      <c r="K33" s="172"/>
      <c r="L33" s="172"/>
      <c r="M33" s="172"/>
      <c r="N33" s="172"/>
      <c r="O33" s="57">
        <f>Ribasso</f>
        <v>0.10150000000000001</v>
      </c>
    </row>
    <row r="34" spans="1:15" x14ac:dyDescent="0.2">
      <c r="A34" s="172" t="s">
        <v>31</v>
      </c>
      <c r="B34" s="172"/>
      <c r="C34" s="172"/>
      <c r="D34" s="172"/>
      <c r="E34" s="172"/>
      <c r="F34" s="172"/>
      <c r="G34" s="172"/>
      <c r="H34" s="172"/>
      <c r="I34" s="172"/>
      <c r="J34" s="172"/>
      <c r="K34" s="172"/>
      <c r="L34" s="172"/>
      <c r="M34" s="172"/>
      <c r="N34" s="172"/>
      <c r="O34" s="56">
        <f>ROUND(O33*O32,2)</f>
        <v>107.01</v>
      </c>
    </row>
    <row r="35" spans="1:15" ht="19.5" x14ac:dyDescent="0.2">
      <c r="A35" s="170" t="s">
        <v>30</v>
      </c>
      <c r="B35" s="170"/>
      <c r="C35" s="170"/>
      <c r="D35" s="170"/>
      <c r="E35" s="170"/>
      <c r="F35" s="170"/>
      <c r="G35" s="170"/>
      <c r="H35" s="170"/>
      <c r="I35" s="170"/>
      <c r="J35" s="170"/>
      <c r="K35" s="170"/>
      <c r="L35" s="58">
        <f>L32-(O33*L32)</f>
        <v>358.95973499999997</v>
      </c>
      <c r="M35" s="58">
        <f>M32</f>
        <v>53.05</v>
      </c>
      <c r="N35" s="58">
        <f>N32</f>
        <v>0</v>
      </c>
      <c r="O35" s="58">
        <f>O32-O34</f>
        <v>947.25</v>
      </c>
    </row>
    <row r="36" spans="1:15" ht="19.5" x14ac:dyDescent="0.2">
      <c r="A36" s="170" t="s">
        <v>7</v>
      </c>
      <c r="B36" s="170"/>
      <c r="C36" s="170"/>
      <c r="D36" s="170"/>
      <c r="E36" s="170"/>
      <c r="F36" s="170"/>
      <c r="G36" s="170"/>
      <c r="H36" s="170"/>
      <c r="I36" s="170"/>
      <c r="J36" s="170"/>
      <c r="K36" s="170"/>
      <c r="L36" s="170"/>
      <c r="M36" s="170"/>
      <c r="N36" s="170"/>
      <c r="O36" s="98">
        <f>M35+N35+O35</f>
        <v>1000.3</v>
      </c>
    </row>
    <row r="37" spans="1:15" x14ac:dyDescent="0.2">
      <c r="A37" s="59"/>
      <c r="B37" s="59"/>
      <c r="C37" s="59"/>
      <c r="D37" s="5" t="s">
        <v>4</v>
      </c>
    </row>
    <row r="38" spans="1:15" x14ac:dyDescent="0.2">
      <c r="A38" s="63"/>
      <c r="B38" s="63"/>
      <c r="C38" s="63"/>
      <c r="D38" s="5" t="s">
        <v>37</v>
      </c>
    </row>
  </sheetData>
  <mergeCells count="22">
    <mergeCell ref="B6:K6"/>
    <mergeCell ref="D8:K8"/>
    <mergeCell ref="C3:I3"/>
    <mergeCell ref="J3:K3"/>
    <mergeCell ref="C4:I5"/>
    <mergeCell ref="J4:J5"/>
    <mergeCell ref="A35:K35"/>
    <mergeCell ref="A36:N36"/>
    <mergeCell ref="B1:O1"/>
    <mergeCell ref="A2:O2"/>
    <mergeCell ref="A32:K32"/>
    <mergeCell ref="A34:N34"/>
    <mergeCell ref="A33:N33"/>
    <mergeCell ref="A11:A19"/>
    <mergeCell ref="B19:K19"/>
    <mergeCell ref="C7:K7"/>
    <mergeCell ref="A20:A24"/>
    <mergeCell ref="B24:K24"/>
    <mergeCell ref="A25:A30"/>
    <mergeCell ref="B30:K30"/>
    <mergeCell ref="L3:O9"/>
    <mergeCell ref="B9:K9"/>
  </mergeCells>
  <pageMargins left="0.7" right="0.7" top="0.75" bottom="0.75" header="0.3" footer="0.3"/>
  <pageSetup paperSize="9" scale="41"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1900-000000000000}">
          <x14:formula1>
            <xm:f>Appoggio!$C$2:$C$3</xm:f>
          </x14:formula1>
          <xm:sqref>K31</xm:sqref>
        </x14:dataValidation>
        <x14:dataValidation type="list" allowBlank="1" showInputMessage="1" showErrorMessage="1" xr:uid="{00000000-0002-0000-1900-000001000000}">
          <x14:formula1>
            <xm:f>Appoggio!$D$2:$D$3</xm:f>
          </x14:formula1>
          <xm:sqref>J4:J5</xm:sqref>
        </x14:dataValidation>
        <x14:dataValidation type="list" allowBlank="1" showInputMessage="1" showErrorMessage="1" xr:uid="{00000000-0002-0000-1900-000002000000}">
          <x14:formula1>
            <xm:f>Appoggio!$A$2:$A$5</xm:f>
          </x14:formula1>
          <xm:sqref>B7</xm:sqref>
        </x14:dataValidation>
      </x14:dataValidations>
    </ext>
  </extLs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0000"/>
    <pageSetUpPr fitToPage="1"/>
  </sheetPr>
  <dimension ref="A1:P36"/>
  <sheetViews>
    <sheetView zoomScaleNormal="100" workbookViewId="0">
      <selection activeCell="D46" sqref="D46"/>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6" ht="100.5" customHeight="1" x14ac:dyDescent="0.2">
      <c r="A1" s="60"/>
      <c r="B1" s="152" t="s">
        <v>1560</v>
      </c>
      <c r="C1" s="153"/>
      <c r="D1" s="153"/>
      <c r="E1" s="153"/>
      <c r="F1" s="153"/>
      <c r="G1" s="153"/>
      <c r="H1" s="153"/>
      <c r="I1" s="153"/>
      <c r="J1" s="153"/>
      <c r="K1" s="153"/>
      <c r="L1" s="153"/>
      <c r="M1" s="153"/>
      <c r="N1" s="153"/>
      <c r="O1" s="154"/>
    </row>
    <row r="2" spans="1:16" ht="19.5" x14ac:dyDescent="0.25">
      <c r="A2" s="149" t="s">
        <v>1559</v>
      </c>
      <c r="B2" s="150"/>
      <c r="C2" s="150"/>
      <c r="D2" s="150"/>
      <c r="E2" s="150"/>
      <c r="F2" s="150"/>
      <c r="G2" s="150"/>
      <c r="H2" s="150"/>
      <c r="I2" s="150"/>
      <c r="J2" s="150"/>
      <c r="K2" s="150"/>
      <c r="L2" s="150"/>
      <c r="M2" s="150"/>
      <c r="N2" s="150"/>
      <c r="O2" s="151"/>
    </row>
    <row r="3" spans="1:16" x14ac:dyDescent="0.2">
      <c r="A3" s="30" t="s">
        <v>0</v>
      </c>
      <c r="B3" s="82" t="str">
        <f>INTESTAZIONE!B2</f>
        <v>Tecnocostruzioni s.r.l.</v>
      </c>
      <c r="C3" s="164" t="s">
        <v>1558</v>
      </c>
      <c r="D3" s="165"/>
      <c r="E3" s="165"/>
      <c r="F3" s="165"/>
      <c r="G3" s="165"/>
      <c r="H3" s="165"/>
      <c r="I3" s="166"/>
      <c r="J3" s="203" t="s">
        <v>1616</v>
      </c>
      <c r="K3" s="204"/>
      <c r="L3" s="207" t="s">
        <v>1736</v>
      </c>
      <c r="M3" s="207"/>
      <c r="N3" s="208"/>
      <c r="O3" s="209"/>
    </row>
    <row r="4" spans="1:16" ht="30" customHeight="1" x14ac:dyDescent="0.2">
      <c r="A4" s="30" t="s">
        <v>1</v>
      </c>
      <c r="B4" s="44">
        <v>45499</v>
      </c>
      <c r="C4" s="179"/>
      <c r="D4" s="180"/>
      <c r="E4" s="180"/>
      <c r="F4" s="180"/>
      <c r="G4" s="180"/>
      <c r="H4" s="180"/>
      <c r="I4" s="181"/>
      <c r="J4" s="205"/>
      <c r="K4" s="45" t="s">
        <v>1617</v>
      </c>
      <c r="L4" s="210"/>
      <c r="M4" s="210"/>
      <c r="N4" s="211"/>
      <c r="O4" s="212"/>
    </row>
    <row r="5" spans="1:16" x14ac:dyDescent="0.2">
      <c r="A5" s="30" t="s">
        <v>2</v>
      </c>
      <c r="B5" s="46" t="s">
        <v>1597</v>
      </c>
      <c r="C5" s="167"/>
      <c r="D5" s="168"/>
      <c r="E5" s="168"/>
      <c r="F5" s="168"/>
      <c r="G5" s="168"/>
      <c r="H5" s="168"/>
      <c r="I5" s="169"/>
      <c r="J5" s="206"/>
      <c r="K5" s="47"/>
      <c r="L5" s="210"/>
      <c r="M5" s="210"/>
      <c r="N5" s="211"/>
      <c r="O5" s="212"/>
    </row>
    <row r="6" spans="1:16" x14ac:dyDescent="0.2">
      <c r="A6" s="83" t="s">
        <v>19</v>
      </c>
      <c r="B6" s="202" t="s">
        <v>1692</v>
      </c>
      <c r="C6" s="202"/>
      <c r="D6" s="202"/>
      <c r="E6" s="202"/>
      <c r="F6" s="202"/>
      <c r="G6" s="202"/>
      <c r="H6" s="202"/>
      <c r="I6" s="202"/>
      <c r="J6" s="202"/>
      <c r="K6" s="202"/>
      <c r="L6" s="210"/>
      <c r="M6" s="210"/>
      <c r="N6" s="211"/>
      <c r="O6" s="212"/>
    </row>
    <row r="7" spans="1:16" x14ac:dyDescent="0.2">
      <c r="A7" s="83" t="s">
        <v>39</v>
      </c>
      <c r="B7" s="30"/>
      <c r="C7" s="171" t="s">
        <v>40</v>
      </c>
      <c r="D7" s="171"/>
      <c r="E7" s="171"/>
      <c r="F7" s="171"/>
      <c r="G7" s="171"/>
      <c r="H7" s="171"/>
      <c r="I7" s="171"/>
      <c r="J7" s="171"/>
      <c r="K7" s="171"/>
      <c r="L7" s="210"/>
      <c r="M7" s="210"/>
      <c r="N7" s="211"/>
      <c r="O7" s="212"/>
    </row>
    <row r="8" spans="1:16" x14ac:dyDescent="0.2">
      <c r="A8" s="84" t="s">
        <v>1557</v>
      </c>
      <c r="B8" s="30"/>
      <c r="C8" s="30"/>
      <c r="D8" s="171" t="s">
        <v>41</v>
      </c>
      <c r="E8" s="171"/>
      <c r="F8" s="171"/>
      <c r="G8" s="171"/>
      <c r="H8" s="171"/>
      <c r="I8" s="171"/>
      <c r="J8" s="171"/>
      <c r="K8" s="171"/>
      <c r="L8" s="210"/>
      <c r="M8" s="210"/>
      <c r="N8" s="211"/>
      <c r="O8" s="212"/>
    </row>
    <row r="9" spans="1:16" ht="84" customHeight="1" x14ac:dyDescent="0.2">
      <c r="A9" s="84" t="s">
        <v>3</v>
      </c>
      <c r="B9" s="173" t="s">
        <v>1693</v>
      </c>
      <c r="C9" s="173"/>
      <c r="D9" s="173"/>
      <c r="E9" s="173"/>
      <c r="F9" s="173"/>
      <c r="G9" s="173"/>
      <c r="H9" s="173"/>
      <c r="I9" s="173"/>
      <c r="J9" s="173"/>
      <c r="K9" s="173"/>
      <c r="L9" s="213"/>
      <c r="M9" s="213"/>
      <c r="N9" s="214"/>
      <c r="O9" s="215"/>
    </row>
    <row r="10" spans="1:16" ht="63.75" x14ac:dyDescent="0.2">
      <c r="A10" s="48" t="s">
        <v>38</v>
      </c>
      <c r="B10" s="49" t="s">
        <v>9</v>
      </c>
      <c r="C10" s="49" t="s">
        <v>1568</v>
      </c>
      <c r="D10" s="49" t="s">
        <v>3</v>
      </c>
      <c r="E10" s="49" t="s">
        <v>13</v>
      </c>
      <c r="F10" s="49" t="s">
        <v>14</v>
      </c>
      <c r="G10" s="49" t="s">
        <v>16</v>
      </c>
      <c r="H10" s="49" t="s">
        <v>17</v>
      </c>
      <c r="I10" s="49" t="s">
        <v>18</v>
      </c>
      <c r="J10" s="49" t="s">
        <v>15</v>
      </c>
      <c r="K10" s="49" t="s">
        <v>23</v>
      </c>
      <c r="L10" s="49" t="s">
        <v>1556</v>
      </c>
      <c r="M10" s="49" t="s">
        <v>26</v>
      </c>
      <c r="N10" s="49" t="s">
        <v>25</v>
      </c>
      <c r="O10" s="49" t="s">
        <v>24</v>
      </c>
    </row>
    <row r="11" spans="1:16" ht="25.5" x14ac:dyDescent="0.2">
      <c r="A11" s="175" t="s">
        <v>20</v>
      </c>
      <c r="B11" s="61">
        <v>130</v>
      </c>
      <c r="C11" s="61" t="s">
        <v>536</v>
      </c>
      <c r="D11" s="71" t="s">
        <v>189</v>
      </c>
      <c r="E11" s="61" t="s">
        <v>58</v>
      </c>
      <c r="F11" s="62">
        <v>116.71250000000001</v>
      </c>
      <c r="G11" s="62">
        <v>111.89751025000001</v>
      </c>
      <c r="H11" s="62">
        <v>6.8250000000000002</v>
      </c>
      <c r="I11" s="62">
        <v>0</v>
      </c>
      <c r="J11" s="62">
        <v>109.8875</v>
      </c>
      <c r="K11" s="99">
        <v>0</v>
      </c>
      <c r="L11" s="51">
        <f>G11*K11</f>
        <v>0</v>
      </c>
      <c r="M11" s="51">
        <f t="shared" ref="M11:M16" si="0">K11*H11</f>
        <v>0</v>
      </c>
      <c r="N11" s="51">
        <f t="shared" ref="N11:N16" si="1">K11*I11</f>
        <v>0</v>
      </c>
      <c r="O11" s="51">
        <f t="shared" ref="O11:O16" si="2">J11*K11</f>
        <v>0</v>
      </c>
      <c r="P11" s="5" t="s">
        <v>1694</v>
      </c>
    </row>
    <row r="12" spans="1:16" x14ac:dyDescent="0.2">
      <c r="A12" s="175"/>
      <c r="B12" s="61"/>
      <c r="C12" s="61"/>
      <c r="D12" s="71"/>
      <c r="E12" s="61"/>
      <c r="F12" s="62"/>
      <c r="G12" s="62"/>
      <c r="H12" s="62"/>
      <c r="I12" s="62"/>
      <c r="J12" s="62"/>
      <c r="K12" s="99"/>
      <c r="L12" s="51">
        <f t="shared" ref="L12:L29" si="3">G12*K12</f>
        <v>0</v>
      </c>
      <c r="M12" s="51">
        <f t="shared" si="0"/>
        <v>0</v>
      </c>
      <c r="N12" s="51">
        <f t="shared" si="1"/>
        <v>0</v>
      </c>
      <c r="O12" s="51">
        <f t="shared" si="2"/>
        <v>0</v>
      </c>
    </row>
    <row r="13" spans="1:16" x14ac:dyDescent="0.2">
      <c r="A13" s="175"/>
      <c r="B13" s="61"/>
      <c r="C13" s="61"/>
      <c r="D13" s="71"/>
      <c r="E13" s="61"/>
      <c r="F13" s="62"/>
      <c r="G13" s="62"/>
      <c r="H13" s="62"/>
      <c r="I13" s="62"/>
      <c r="J13" s="62"/>
      <c r="K13" s="52"/>
      <c r="L13" s="51">
        <f t="shared" si="3"/>
        <v>0</v>
      </c>
      <c r="M13" s="51">
        <f t="shared" si="0"/>
        <v>0</v>
      </c>
      <c r="N13" s="51">
        <f t="shared" si="1"/>
        <v>0</v>
      </c>
      <c r="O13" s="51">
        <f t="shared" si="2"/>
        <v>0</v>
      </c>
    </row>
    <row r="14" spans="1:16" x14ac:dyDescent="0.2">
      <c r="A14" s="175"/>
      <c r="B14" s="61"/>
      <c r="C14" s="61"/>
      <c r="D14" s="71"/>
      <c r="E14" s="61"/>
      <c r="F14" s="62"/>
      <c r="G14" s="62"/>
      <c r="H14" s="62"/>
      <c r="I14" s="62"/>
      <c r="J14" s="62"/>
      <c r="K14" s="50"/>
      <c r="L14" s="51">
        <f t="shared" si="3"/>
        <v>0</v>
      </c>
      <c r="M14" s="51">
        <f t="shared" si="0"/>
        <v>0</v>
      </c>
      <c r="N14" s="51">
        <f t="shared" si="1"/>
        <v>0</v>
      </c>
      <c r="O14" s="51">
        <f t="shared" si="2"/>
        <v>0</v>
      </c>
    </row>
    <row r="15" spans="1:16" x14ac:dyDescent="0.2">
      <c r="A15" s="175"/>
      <c r="B15" s="61"/>
      <c r="C15" s="61"/>
      <c r="D15" s="53"/>
      <c r="E15" s="54"/>
      <c r="F15" s="55"/>
      <c r="G15" s="55"/>
      <c r="H15" s="55"/>
      <c r="I15" s="55"/>
      <c r="J15" s="55"/>
      <c r="K15" s="50"/>
      <c r="L15" s="51">
        <f t="shared" si="3"/>
        <v>0</v>
      </c>
      <c r="M15" s="51">
        <f t="shared" si="0"/>
        <v>0</v>
      </c>
      <c r="N15" s="51">
        <f t="shared" si="1"/>
        <v>0</v>
      </c>
      <c r="O15" s="51">
        <f t="shared" si="2"/>
        <v>0</v>
      </c>
    </row>
    <row r="16" spans="1:16" x14ac:dyDescent="0.2">
      <c r="A16" s="175"/>
      <c r="B16" s="62"/>
      <c r="C16" s="62"/>
      <c r="D16" s="72"/>
      <c r="E16" s="62"/>
      <c r="F16" s="62"/>
      <c r="G16" s="62"/>
      <c r="H16" s="55"/>
      <c r="I16" s="55"/>
      <c r="J16" s="55"/>
      <c r="K16" s="50"/>
      <c r="L16" s="51">
        <f t="shared" si="3"/>
        <v>0</v>
      </c>
      <c r="M16" s="51">
        <f t="shared" si="0"/>
        <v>0</v>
      </c>
      <c r="N16" s="51">
        <f t="shared" si="1"/>
        <v>0</v>
      </c>
      <c r="O16" s="51">
        <f t="shared" si="2"/>
        <v>0</v>
      </c>
    </row>
    <row r="17" spans="1:15" x14ac:dyDescent="0.2">
      <c r="A17" s="175"/>
      <c r="B17" s="172" t="s">
        <v>27</v>
      </c>
      <c r="C17" s="172"/>
      <c r="D17" s="172"/>
      <c r="E17" s="172"/>
      <c r="F17" s="172"/>
      <c r="G17" s="172"/>
      <c r="H17" s="172"/>
      <c r="I17" s="172"/>
      <c r="J17" s="172"/>
      <c r="K17" s="172"/>
      <c r="L17" s="56">
        <f>SUM(L11:L16)</f>
        <v>0</v>
      </c>
      <c r="M17" s="56">
        <f>SUM(M11:M16)</f>
        <v>0</v>
      </c>
      <c r="N17" s="56">
        <f>SUM(N11:N16)</f>
        <v>0</v>
      </c>
      <c r="O17" s="56">
        <f>SUM(O11:O16)</f>
        <v>0</v>
      </c>
    </row>
    <row r="18" spans="1:15" x14ac:dyDescent="0.2">
      <c r="A18" s="174" t="s">
        <v>21</v>
      </c>
      <c r="B18" s="61"/>
      <c r="C18" s="61"/>
      <c r="D18" s="71"/>
      <c r="E18" s="61"/>
      <c r="F18" s="62"/>
      <c r="G18" s="62"/>
      <c r="H18" s="62"/>
      <c r="I18" s="62"/>
      <c r="J18" s="62"/>
      <c r="K18" s="99"/>
      <c r="L18" s="51">
        <f t="shared" si="3"/>
        <v>0</v>
      </c>
      <c r="M18" s="51">
        <f>K18*H18</f>
        <v>0</v>
      </c>
      <c r="N18" s="51">
        <f>K18*I18</f>
        <v>0</v>
      </c>
      <c r="O18" s="51">
        <f>J18*K18</f>
        <v>0</v>
      </c>
    </row>
    <row r="19" spans="1:15" x14ac:dyDescent="0.2">
      <c r="A19" s="174"/>
      <c r="B19" s="61"/>
      <c r="C19" s="61"/>
      <c r="D19" s="71"/>
      <c r="E19" s="54"/>
      <c r="F19" s="62"/>
      <c r="G19" s="62"/>
      <c r="H19" s="62"/>
      <c r="I19" s="62"/>
      <c r="J19" s="62"/>
      <c r="K19" s="99"/>
      <c r="L19" s="51">
        <f t="shared" si="3"/>
        <v>0</v>
      </c>
      <c r="M19" s="51">
        <f>K19*H19</f>
        <v>0</v>
      </c>
      <c r="N19" s="51">
        <f>K19*I19</f>
        <v>0</v>
      </c>
      <c r="O19" s="51">
        <f>J19*K19</f>
        <v>0</v>
      </c>
    </row>
    <row r="20" spans="1:15" x14ac:dyDescent="0.2">
      <c r="A20" s="174"/>
      <c r="B20" s="61"/>
      <c r="C20" s="61"/>
      <c r="D20" s="71"/>
      <c r="E20" s="54"/>
      <c r="F20" s="62"/>
      <c r="G20" s="62"/>
      <c r="H20" s="62"/>
      <c r="I20" s="62"/>
      <c r="J20" s="62"/>
      <c r="K20" s="99"/>
      <c r="L20" s="51">
        <f t="shared" si="3"/>
        <v>0</v>
      </c>
      <c r="M20" s="51">
        <f>K20*H20</f>
        <v>0</v>
      </c>
      <c r="N20" s="51">
        <f>K20*I20</f>
        <v>0</v>
      </c>
      <c r="O20" s="51">
        <f>J20*K20</f>
        <v>0</v>
      </c>
    </row>
    <row r="21" spans="1:15" x14ac:dyDescent="0.2">
      <c r="A21" s="174"/>
      <c r="B21" s="61"/>
      <c r="C21" s="61"/>
      <c r="D21" s="71"/>
      <c r="E21" s="54"/>
      <c r="F21" s="62"/>
      <c r="G21" s="62"/>
      <c r="H21" s="62"/>
      <c r="I21" s="62"/>
      <c r="J21" s="62"/>
      <c r="K21" s="99"/>
      <c r="L21" s="51">
        <f t="shared" si="3"/>
        <v>0</v>
      </c>
      <c r="M21" s="51">
        <f>K21*H21</f>
        <v>0</v>
      </c>
      <c r="N21" s="51">
        <f>K21*I21</f>
        <v>0</v>
      </c>
      <c r="O21" s="51">
        <f>J21*K21</f>
        <v>0</v>
      </c>
    </row>
    <row r="22" spans="1:15" x14ac:dyDescent="0.2">
      <c r="A22" s="174"/>
      <c r="B22" s="172" t="s">
        <v>27</v>
      </c>
      <c r="C22" s="172"/>
      <c r="D22" s="172"/>
      <c r="E22" s="172"/>
      <c r="F22" s="172"/>
      <c r="G22" s="172"/>
      <c r="H22" s="172"/>
      <c r="I22" s="172"/>
      <c r="J22" s="172"/>
      <c r="K22" s="172"/>
      <c r="L22" s="56">
        <f>SUM(L18:L21)</f>
        <v>0</v>
      </c>
      <c r="M22" s="56">
        <f>SUM(M18:M21)</f>
        <v>0</v>
      </c>
      <c r="N22" s="56">
        <f t="shared" ref="N22" si="4">SUM(N18:N21)</f>
        <v>0</v>
      </c>
      <c r="O22" s="56">
        <f>SUM(O18:O21)</f>
        <v>0</v>
      </c>
    </row>
    <row r="23" spans="1:15" x14ac:dyDescent="0.2">
      <c r="A23" s="174" t="s">
        <v>22</v>
      </c>
      <c r="B23" s="61"/>
      <c r="C23" s="61"/>
      <c r="D23" s="71"/>
      <c r="E23" s="61"/>
      <c r="F23" s="62"/>
      <c r="G23" s="62"/>
      <c r="H23" s="62"/>
      <c r="I23" s="62"/>
      <c r="J23" s="62"/>
      <c r="K23" s="99"/>
      <c r="L23" s="51">
        <f t="shared" si="3"/>
        <v>0</v>
      </c>
      <c r="M23" s="51">
        <f>K23*H23</f>
        <v>0</v>
      </c>
      <c r="N23" s="51">
        <f>K23*I23</f>
        <v>0</v>
      </c>
      <c r="O23" s="51">
        <f>J23*K23</f>
        <v>0</v>
      </c>
    </row>
    <row r="24" spans="1:15" x14ac:dyDescent="0.2">
      <c r="A24" s="174"/>
      <c r="B24" s="61"/>
      <c r="C24" s="61"/>
      <c r="D24" s="71"/>
      <c r="E24" s="54"/>
      <c r="F24" s="62"/>
      <c r="G24" s="62"/>
      <c r="H24" s="62"/>
      <c r="I24" s="62"/>
      <c r="J24" s="62"/>
      <c r="K24" s="99"/>
      <c r="L24" s="51">
        <f t="shared" si="3"/>
        <v>0</v>
      </c>
      <c r="M24" s="51">
        <f>K24*H24</f>
        <v>0</v>
      </c>
      <c r="N24" s="51">
        <f>K24*I24</f>
        <v>0</v>
      </c>
      <c r="O24" s="51">
        <f>J24*K24</f>
        <v>0</v>
      </c>
    </row>
    <row r="25" spans="1:15" x14ac:dyDescent="0.2">
      <c r="A25" s="174"/>
      <c r="B25" s="61"/>
      <c r="C25" s="61"/>
      <c r="D25" s="71"/>
      <c r="E25" s="54"/>
      <c r="F25" s="62"/>
      <c r="G25" s="62"/>
      <c r="H25" s="62"/>
      <c r="I25" s="62"/>
      <c r="J25" s="62"/>
      <c r="K25" s="99"/>
      <c r="L25" s="51">
        <f t="shared" si="3"/>
        <v>0</v>
      </c>
      <c r="M25" s="51">
        <f>K25*H25</f>
        <v>0</v>
      </c>
      <c r="N25" s="51">
        <f>K25*I25</f>
        <v>0</v>
      </c>
      <c r="O25" s="51">
        <f>J25*K25</f>
        <v>0</v>
      </c>
    </row>
    <row r="26" spans="1:15" x14ac:dyDescent="0.2">
      <c r="A26" s="174"/>
      <c r="B26" s="61"/>
      <c r="C26" s="61"/>
      <c r="D26" s="71"/>
      <c r="E26" s="54"/>
      <c r="F26" s="62"/>
      <c r="G26" s="62"/>
      <c r="H26" s="62"/>
      <c r="I26" s="62"/>
      <c r="J26" s="62"/>
      <c r="K26" s="99"/>
      <c r="L26" s="51">
        <f t="shared" si="3"/>
        <v>0</v>
      </c>
      <c r="M26" s="51">
        <f>K26*H26</f>
        <v>0</v>
      </c>
      <c r="N26" s="51">
        <f>K26*I26</f>
        <v>0</v>
      </c>
      <c r="O26" s="51">
        <f>J26*K26</f>
        <v>0</v>
      </c>
    </row>
    <row r="27" spans="1:15" x14ac:dyDescent="0.2">
      <c r="A27" s="174"/>
      <c r="B27" s="61"/>
      <c r="C27" s="61"/>
      <c r="D27" s="71"/>
      <c r="E27" s="54"/>
      <c r="F27" s="62"/>
      <c r="G27" s="62"/>
      <c r="H27" s="62"/>
      <c r="I27" s="62"/>
      <c r="J27" s="62"/>
      <c r="K27" s="99"/>
      <c r="L27" s="51">
        <f t="shared" si="3"/>
        <v>0</v>
      </c>
      <c r="M27" s="51">
        <f>K27*H27</f>
        <v>0</v>
      </c>
      <c r="N27" s="51">
        <f>K27*I27</f>
        <v>0</v>
      </c>
      <c r="O27" s="51">
        <f>J27*K27</f>
        <v>0</v>
      </c>
    </row>
    <row r="28" spans="1:15" x14ac:dyDescent="0.2">
      <c r="A28" s="174"/>
      <c r="B28" s="172" t="s">
        <v>27</v>
      </c>
      <c r="C28" s="172"/>
      <c r="D28" s="172"/>
      <c r="E28" s="172"/>
      <c r="F28" s="172"/>
      <c r="G28" s="172"/>
      <c r="H28" s="172"/>
      <c r="I28" s="172"/>
      <c r="J28" s="172"/>
      <c r="K28" s="172"/>
      <c r="L28" s="56">
        <f>SUM(L23:L27)</f>
        <v>0</v>
      </c>
      <c r="M28" s="56">
        <f>SUM(M23:M27)</f>
        <v>0</v>
      </c>
      <c r="N28" s="56">
        <f t="shared" ref="N28" si="5">SUM(N23:N27)</f>
        <v>0</v>
      </c>
      <c r="O28" s="56">
        <f>SUM(O23:O27)</f>
        <v>0</v>
      </c>
    </row>
    <row r="29" spans="1:15" ht="25.5" x14ac:dyDescent="0.2">
      <c r="A29" s="100" t="s">
        <v>1567</v>
      </c>
      <c r="B29" s="61"/>
      <c r="C29" s="61"/>
      <c r="D29" s="61"/>
      <c r="E29" s="61"/>
      <c r="F29" s="61"/>
      <c r="G29" s="96">
        <f>(L17+L22+L28)*F29</f>
        <v>0</v>
      </c>
      <c r="H29" s="96">
        <v>0</v>
      </c>
      <c r="I29" s="96">
        <f>(N17+N22+N28)*F29</f>
        <v>0</v>
      </c>
      <c r="J29" s="96">
        <f>G29</f>
        <v>0</v>
      </c>
      <c r="K29" s="97">
        <v>0</v>
      </c>
      <c r="L29" s="4">
        <f t="shared" si="3"/>
        <v>0</v>
      </c>
      <c r="M29" s="4">
        <f>K29*H29</f>
        <v>0</v>
      </c>
      <c r="N29" s="4">
        <f>K29*I29</f>
        <v>0</v>
      </c>
      <c r="O29" s="4">
        <f>J29*K29</f>
        <v>0</v>
      </c>
    </row>
    <row r="30" spans="1:15" x14ac:dyDescent="0.2">
      <c r="A30" s="172" t="s">
        <v>29</v>
      </c>
      <c r="B30" s="172"/>
      <c r="C30" s="172"/>
      <c r="D30" s="172"/>
      <c r="E30" s="172"/>
      <c r="F30" s="172"/>
      <c r="G30" s="172"/>
      <c r="H30" s="172"/>
      <c r="I30" s="172"/>
      <c r="J30" s="172"/>
      <c r="K30" s="172"/>
      <c r="L30" s="56">
        <f>ROUND(L17+L22+L28+L29,2)</f>
        <v>0</v>
      </c>
      <c r="M30" s="56">
        <f t="shared" ref="M30:O30" si="6">ROUND(M17+M22+M28+M29,2)</f>
        <v>0</v>
      </c>
      <c r="N30" s="56">
        <f t="shared" si="6"/>
        <v>0</v>
      </c>
      <c r="O30" s="56">
        <f t="shared" si="6"/>
        <v>0</v>
      </c>
    </row>
    <row r="31" spans="1:15" x14ac:dyDescent="0.2">
      <c r="A31" s="172" t="s">
        <v>28</v>
      </c>
      <c r="B31" s="172"/>
      <c r="C31" s="172"/>
      <c r="D31" s="172"/>
      <c r="E31" s="172"/>
      <c r="F31" s="172"/>
      <c r="G31" s="172"/>
      <c r="H31" s="172"/>
      <c r="I31" s="172"/>
      <c r="J31" s="172"/>
      <c r="K31" s="172"/>
      <c r="L31" s="172"/>
      <c r="M31" s="172"/>
      <c r="N31" s="172"/>
      <c r="O31" s="57">
        <f>Ribasso</f>
        <v>0.10150000000000001</v>
      </c>
    </row>
    <row r="32" spans="1:15" x14ac:dyDescent="0.2">
      <c r="A32" s="172" t="s">
        <v>31</v>
      </c>
      <c r="B32" s="172"/>
      <c r="C32" s="172"/>
      <c r="D32" s="172"/>
      <c r="E32" s="172"/>
      <c r="F32" s="172"/>
      <c r="G32" s="172"/>
      <c r="H32" s="172"/>
      <c r="I32" s="172"/>
      <c r="J32" s="172"/>
      <c r="K32" s="172"/>
      <c r="L32" s="172"/>
      <c r="M32" s="172"/>
      <c r="N32" s="172"/>
      <c r="O32" s="56">
        <f>ROUND(O31*O30,2)</f>
        <v>0</v>
      </c>
    </row>
    <row r="33" spans="1:15" ht="19.5" x14ac:dyDescent="0.2">
      <c r="A33" s="170" t="s">
        <v>30</v>
      </c>
      <c r="B33" s="170"/>
      <c r="C33" s="170"/>
      <c r="D33" s="170"/>
      <c r="E33" s="170"/>
      <c r="F33" s="170"/>
      <c r="G33" s="170"/>
      <c r="H33" s="170"/>
      <c r="I33" s="170"/>
      <c r="J33" s="170"/>
      <c r="K33" s="170"/>
      <c r="L33" s="58">
        <f>L30-(O31*L30)</f>
        <v>0</v>
      </c>
      <c r="M33" s="58">
        <f>M30</f>
        <v>0</v>
      </c>
      <c r="N33" s="58">
        <f>N30</f>
        <v>0</v>
      </c>
      <c r="O33" s="58">
        <f>O30-O32</f>
        <v>0</v>
      </c>
    </row>
    <row r="34" spans="1:15" ht="19.5" x14ac:dyDescent="0.2">
      <c r="A34" s="170" t="s">
        <v>7</v>
      </c>
      <c r="B34" s="170"/>
      <c r="C34" s="170"/>
      <c r="D34" s="170"/>
      <c r="E34" s="170"/>
      <c r="F34" s="170"/>
      <c r="G34" s="170"/>
      <c r="H34" s="170"/>
      <c r="I34" s="170"/>
      <c r="J34" s="170"/>
      <c r="K34" s="170"/>
      <c r="L34" s="170"/>
      <c r="M34" s="170"/>
      <c r="N34" s="170"/>
      <c r="O34" s="98">
        <f>M33+N33+O33</f>
        <v>0</v>
      </c>
    </row>
    <row r="35" spans="1:15" x14ac:dyDescent="0.2">
      <c r="A35" s="59"/>
      <c r="B35" s="59"/>
      <c r="C35" s="59"/>
      <c r="D35" s="5" t="s">
        <v>4</v>
      </c>
    </row>
    <row r="36" spans="1:15" x14ac:dyDescent="0.2">
      <c r="A36" s="63"/>
      <c r="B36" s="63"/>
      <c r="C36" s="63"/>
      <c r="D36" s="5" t="s">
        <v>37</v>
      </c>
    </row>
  </sheetData>
  <mergeCells count="22">
    <mergeCell ref="B6:K6"/>
    <mergeCell ref="D8:K8"/>
    <mergeCell ref="C3:I3"/>
    <mergeCell ref="J3:K3"/>
    <mergeCell ref="C4:I5"/>
    <mergeCell ref="J4:J5"/>
    <mergeCell ref="A33:K33"/>
    <mergeCell ref="A34:N34"/>
    <mergeCell ref="B1:O1"/>
    <mergeCell ref="A2:O2"/>
    <mergeCell ref="A30:K30"/>
    <mergeCell ref="A32:N32"/>
    <mergeCell ref="A31:N31"/>
    <mergeCell ref="A11:A17"/>
    <mergeCell ref="B17:K17"/>
    <mergeCell ref="C7:K7"/>
    <mergeCell ref="A18:A22"/>
    <mergeCell ref="B22:K22"/>
    <mergeCell ref="A23:A28"/>
    <mergeCell ref="B28:K28"/>
    <mergeCell ref="L3:O9"/>
    <mergeCell ref="B9:K9"/>
  </mergeCells>
  <pageMargins left="0.7" right="0.7" top="0.75" bottom="0.75" header="0.3" footer="0.3"/>
  <pageSetup paperSize="9" scale="46"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1A00-000000000000}">
          <x14:formula1>
            <xm:f>Appoggio!$C$2:$C$3</xm:f>
          </x14:formula1>
          <xm:sqref>K29</xm:sqref>
        </x14:dataValidation>
        <x14:dataValidation type="list" allowBlank="1" showInputMessage="1" showErrorMessage="1" xr:uid="{00000000-0002-0000-1A00-000001000000}">
          <x14:formula1>
            <xm:f>Appoggio!$D$2:$D$3</xm:f>
          </x14:formula1>
          <xm:sqref>J4:J5</xm:sqref>
        </x14:dataValidation>
        <x14:dataValidation type="list" allowBlank="1" showInputMessage="1" showErrorMessage="1" xr:uid="{00000000-0002-0000-1A00-000002000000}">
          <x14:formula1>
            <xm:f>Appoggio!$A$2:$A$5</xm:f>
          </x14:formula1>
          <xm:sqref>B7</xm:sqref>
        </x14:dataValidation>
      </x14:dataValidations>
    </ext>
  </extLs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9"/>
    <pageSetUpPr fitToPage="1"/>
  </sheetPr>
  <dimension ref="A1:P42"/>
  <sheetViews>
    <sheetView topLeftCell="A7" zoomScaleNormal="100" workbookViewId="0">
      <selection activeCell="C16" sqref="C16"/>
    </sheetView>
  </sheetViews>
  <sheetFormatPr defaultColWidth="26.7109375" defaultRowHeight="12.75" x14ac:dyDescent="0.2"/>
  <cols>
    <col min="1" max="1" width="27.42578125" style="5" bestFit="1" customWidth="1"/>
    <col min="2" max="2" width="39.140625" style="5" bestFit="1"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8" style="5" bestFit="1" customWidth="1"/>
    <col min="13" max="13" width="14.85546875" style="5" bestFit="1" customWidth="1"/>
    <col min="14" max="14" width="16" style="5" bestFit="1" customWidth="1"/>
    <col min="15" max="15" width="19.28515625" style="5" customWidth="1"/>
    <col min="16" max="16384" width="26.7109375" style="5"/>
  </cols>
  <sheetData>
    <row r="1" spans="1:16" ht="100.5" customHeight="1" x14ac:dyDescent="0.2">
      <c r="A1" s="60"/>
      <c r="B1" s="152" t="s">
        <v>1560</v>
      </c>
      <c r="C1" s="153"/>
      <c r="D1" s="153"/>
      <c r="E1" s="153"/>
      <c r="F1" s="153"/>
      <c r="G1" s="153"/>
      <c r="H1" s="153"/>
      <c r="I1" s="153"/>
      <c r="J1" s="153"/>
      <c r="K1" s="153"/>
      <c r="L1" s="153"/>
      <c r="M1" s="153"/>
      <c r="N1" s="153"/>
      <c r="O1" s="154"/>
    </row>
    <row r="2" spans="1:16" ht="19.5" x14ac:dyDescent="0.25">
      <c r="A2" s="149" t="s">
        <v>1559</v>
      </c>
      <c r="B2" s="150"/>
      <c r="C2" s="150"/>
      <c r="D2" s="150"/>
      <c r="E2" s="150"/>
      <c r="F2" s="150"/>
      <c r="G2" s="150"/>
      <c r="H2" s="150"/>
      <c r="I2" s="150"/>
      <c r="J2" s="150"/>
      <c r="K2" s="150"/>
      <c r="L2" s="150"/>
      <c r="M2" s="150"/>
      <c r="N2" s="150"/>
      <c r="O2" s="151"/>
    </row>
    <row r="3" spans="1:16" x14ac:dyDescent="0.2">
      <c r="A3" s="30" t="s">
        <v>0</v>
      </c>
      <c r="B3" s="82" t="str">
        <f>INTESTAZIONE!B2</f>
        <v>Tecnocostruzioni s.r.l.</v>
      </c>
      <c r="C3" s="164" t="s">
        <v>1558</v>
      </c>
      <c r="D3" s="165"/>
      <c r="E3" s="165"/>
      <c r="F3" s="165"/>
      <c r="G3" s="165"/>
      <c r="H3" s="165"/>
      <c r="I3" s="166"/>
      <c r="J3" s="203" t="s">
        <v>1616</v>
      </c>
      <c r="K3" s="204"/>
      <c r="L3" s="155"/>
      <c r="M3" s="155"/>
      <c r="N3" s="156"/>
      <c r="O3" s="157"/>
    </row>
    <row r="4" spans="1:16" ht="30" customHeight="1" x14ac:dyDescent="0.2">
      <c r="A4" s="30" t="s">
        <v>1</v>
      </c>
      <c r="B4" s="44" t="s">
        <v>1698</v>
      </c>
      <c r="C4" s="179"/>
      <c r="D4" s="180"/>
      <c r="E4" s="180"/>
      <c r="F4" s="180"/>
      <c r="G4" s="180"/>
      <c r="H4" s="180"/>
      <c r="I4" s="181"/>
      <c r="J4" s="205" t="s">
        <v>1615</v>
      </c>
      <c r="K4" s="45" t="s">
        <v>1617</v>
      </c>
      <c r="L4" s="158"/>
      <c r="M4" s="158"/>
      <c r="N4" s="159"/>
      <c r="O4" s="160"/>
    </row>
    <row r="5" spans="1:16" x14ac:dyDescent="0.2">
      <c r="A5" s="30" t="s">
        <v>2</v>
      </c>
      <c r="B5" s="46" t="s">
        <v>1597</v>
      </c>
      <c r="C5" s="167"/>
      <c r="D5" s="168"/>
      <c r="E5" s="168"/>
      <c r="F5" s="168"/>
      <c r="G5" s="168"/>
      <c r="H5" s="168"/>
      <c r="I5" s="169"/>
      <c r="J5" s="206"/>
      <c r="K5" s="47">
        <v>5</v>
      </c>
      <c r="L5" s="158"/>
      <c r="M5" s="158"/>
      <c r="N5" s="159"/>
      <c r="O5" s="160"/>
    </row>
    <row r="6" spans="1:16" x14ac:dyDescent="0.2">
      <c r="A6" s="83" t="s">
        <v>19</v>
      </c>
      <c r="B6" s="202" t="s">
        <v>1699</v>
      </c>
      <c r="C6" s="202"/>
      <c r="D6" s="202"/>
      <c r="E6" s="202"/>
      <c r="F6" s="202"/>
      <c r="G6" s="202"/>
      <c r="H6" s="202"/>
      <c r="I6" s="202"/>
      <c r="J6" s="202"/>
      <c r="K6" s="202"/>
      <c r="L6" s="158"/>
      <c r="M6" s="158"/>
      <c r="N6" s="159"/>
      <c r="O6" s="160"/>
    </row>
    <row r="7" spans="1:16" x14ac:dyDescent="0.2">
      <c r="A7" s="83" t="s">
        <v>39</v>
      </c>
      <c r="B7" s="30" t="s">
        <v>1564</v>
      </c>
      <c r="C7" s="171" t="s">
        <v>40</v>
      </c>
      <c r="D7" s="171"/>
      <c r="E7" s="171"/>
      <c r="F7" s="171"/>
      <c r="G7" s="171"/>
      <c r="H7" s="171"/>
      <c r="I7" s="171"/>
      <c r="J7" s="171"/>
      <c r="K7" s="171"/>
      <c r="L7" s="158"/>
      <c r="M7" s="158"/>
      <c r="N7" s="159"/>
      <c r="O7" s="160"/>
    </row>
    <row r="8" spans="1:16" x14ac:dyDescent="0.2">
      <c r="A8" s="84" t="s">
        <v>1557</v>
      </c>
      <c r="B8" s="30" t="s">
        <v>1738</v>
      </c>
      <c r="C8" s="30" t="s">
        <v>1743</v>
      </c>
      <c r="D8" s="171" t="s">
        <v>41</v>
      </c>
      <c r="E8" s="171"/>
      <c r="F8" s="171"/>
      <c r="G8" s="171"/>
      <c r="H8" s="171"/>
      <c r="I8" s="171"/>
      <c r="J8" s="171"/>
      <c r="K8" s="171"/>
      <c r="L8" s="158"/>
      <c r="M8" s="158"/>
      <c r="N8" s="159"/>
      <c r="O8" s="160"/>
    </row>
    <row r="9" spans="1:16" ht="84" customHeight="1" x14ac:dyDescent="0.2">
      <c r="A9" s="84" t="s">
        <v>3</v>
      </c>
      <c r="B9" s="173" t="s">
        <v>1701</v>
      </c>
      <c r="C9" s="173"/>
      <c r="D9" s="173"/>
      <c r="E9" s="173"/>
      <c r="F9" s="173"/>
      <c r="G9" s="173"/>
      <c r="H9" s="173"/>
      <c r="I9" s="173"/>
      <c r="J9" s="173"/>
      <c r="K9" s="173"/>
      <c r="L9" s="161"/>
      <c r="M9" s="161"/>
      <c r="N9" s="162"/>
      <c r="O9" s="163"/>
    </row>
    <row r="10" spans="1:16" ht="63.75" x14ac:dyDescent="0.2">
      <c r="A10" s="48" t="s">
        <v>38</v>
      </c>
      <c r="B10" s="49" t="s">
        <v>9</v>
      </c>
      <c r="C10" s="49" t="s">
        <v>1568</v>
      </c>
      <c r="D10" s="49" t="s">
        <v>3</v>
      </c>
      <c r="E10" s="49" t="s">
        <v>13</v>
      </c>
      <c r="F10" s="49" t="s">
        <v>14</v>
      </c>
      <c r="G10" s="49" t="s">
        <v>16</v>
      </c>
      <c r="H10" s="49" t="s">
        <v>17</v>
      </c>
      <c r="I10" s="49" t="s">
        <v>18</v>
      </c>
      <c r="J10" s="49" t="s">
        <v>15</v>
      </c>
      <c r="K10" s="49" t="s">
        <v>23</v>
      </c>
      <c r="L10" s="49" t="s">
        <v>1556</v>
      </c>
      <c r="M10" s="49" t="s">
        <v>26</v>
      </c>
      <c r="N10" s="49" t="s">
        <v>25</v>
      </c>
      <c r="O10" s="49" t="s">
        <v>24</v>
      </c>
    </row>
    <row r="11" spans="1:16" x14ac:dyDescent="0.2">
      <c r="A11" s="175" t="s">
        <v>20</v>
      </c>
      <c r="B11" s="61">
        <v>37</v>
      </c>
      <c r="C11" s="61" t="s">
        <v>429</v>
      </c>
      <c r="D11" s="61" t="s">
        <v>371</v>
      </c>
      <c r="E11" s="61" t="s">
        <v>47</v>
      </c>
      <c r="F11" s="61">
        <v>15.378</v>
      </c>
      <c r="G11" s="61">
        <v>12.5036667</v>
      </c>
      <c r="H11" s="61">
        <v>0.64800000000000002</v>
      </c>
      <c r="I11" s="61">
        <v>0</v>
      </c>
      <c r="J11" s="61">
        <v>14.73</v>
      </c>
      <c r="K11" s="99">
        <v>43</v>
      </c>
      <c r="L11" s="51">
        <f>G11*K11</f>
        <v>537.65766810000002</v>
      </c>
      <c r="M11" s="51">
        <f t="shared" ref="M11:M16" si="0">K11*H11</f>
        <v>27.864000000000001</v>
      </c>
      <c r="N11" s="51">
        <f t="shared" ref="N11:N16" si="1">K11*I11</f>
        <v>0</v>
      </c>
      <c r="O11" s="51">
        <f t="shared" ref="O11:O16" si="2">J11*K11</f>
        <v>633.39</v>
      </c>
    </row>
    <row r="12" spans="1:16" x14ac:dyDescent="0.2">
      <c r="A12" s="175"/>
      <c r="B12" s="132">
        <v>83</v>
      </c>
      <c r="C12" s="132" t="s">
        <v>144</v>
      </c>
      <c r="D12" s="132" t="s">
        <v>486</v>
      </c>
      <c r="E12" s="132" t="s">
        <v>47</v>
      </c>
      <c r="F12" s="132">
        <v>1.97</v>
      </c>
      <c r="G12" s="132">
        <v>1.97</v>
      </c>
      <c r="H12" s="132">
        <v>0.1</v>
      </c>
      <c r="I12" s="132">
        <v>0</v>
      </c>
      <c r="J12" s="132">
        <v>1.8699999999999999</v>
      </c>
      <c r="K12" s="99">
        <v>45</v>
      </c>
      <c r="L12" s="51">
        <f t="shared" ref="L12:L35" si="3">G12*K12</f>
        <v>88.65</v>
      </c>
      <c r="M12" s="51">
        <f t="shared" si="0"/>
        <v>4.5</v>
      </c>
      <c r="N12" s="51">
        <f t="shared" si="1"/>
        <v>0</v>
      </c>
      <c r="O12" s="51">
        <f t="shared" si="2"/>
        <v>84.149999999999991</v>
      </c>
    </row>
    <row r="13" spans="1:16" x14ac:dyDescent="0.2">
      <c r="A13" s="175"/>
      <c r="B13" s="61">
        <v>120</v>
      </c>
      <c r="C13" s="61" t="s">
        <v>525</v>
      </c>
      <c r="D13" s="61" t="s">
        <v>179</v>
      </c>
      <c r="E13" s="61" t="s">
        <v>58</v>
      </c>
      <c r="F13" s="61">
        <v>345.54107200000004</v>
      </c>
      <c r="G13" s="61">
        <v>173.46155230000002</v>
      </c>
      <c r="H13" s="61">
        <v>8.9799999999999986</v>
      </c>
      <c r="I13" s="61">
        <v>0</v>
      </c>
      <c r="J13" s="61">
        <v>336.56107200000002</v>
      </c>
      <c r="K13" s="99">
        <v>1</v>
      </c>
      <c r="L13" s="51">
        <f t="shared" si="3"/>
        <v>173.46155230000002</v>
      </c>
      <c r="M13" s="51">
        <f t="shared" si="0"/>
        <v>8.9799999999999986</v>
      </c>
      <c r="N13" s="51">
        <f t="shared" si="1"/>
        <v>0</v>
      </c>
      <c r="O13" s="51">
        <f t="shared" si="2"/>
        <v>336.56107200000002</v>
      </c>
    </row>
    <row r="14" spans="1:16" x14ac:dyDescent="0.2">
      <c r="A14" s="175"/>
      <c r="B14" s="61">
        <v>130</v>
      </c>
      <c r="C14" s="61" t="s">
        <v>536</v>
      </c>
      <c r="D14" s="61" t="s">
        <v>189</v>
      </c>
      <c r="E14" s="61" t="s">
        <v>58</v>
      </c>
      <c r="F14" s="61">
        <v>116.71250000000001</v>
      </c>
      <c r="G14" s="61">
        <v>111.89751025000001</v>
      </c>
      <c r="H14" s="61">
        <v>6.8250000000000002</v>
      </c>
      <c r="I14" s="61">
        <v>0</v>
      </c>
      <c r="J14" s="61">
        <v>109.8875</v>
      </c>
      <c r="K14" s="99">
        <v>3.8</v>
      </c>
      <c r="L14" s="51">
        <f t="shared" si="3"/>
        <v>425.21053895</v>
      </c>
      <c r="M14" s="51">
        <f t="shared" si="0"/>
        <v>25.934999999999999</v>
      </c>
      <c r="N14" s="51">
        <f t="shared" si="1"/>
        <v>0</v>
      </c>
      <c r="O14" s="51">
        <f t="shared" si="2"/>
        <v>417.57249999999999</v>
      </c>
      <c r="P14" s="5" t="s">
        <v>1702</v>
      </c>
    </row>
    <row r="15" spans="1:16" x14ac:dyDescent="0.2">
      <c r="A15" s="175"/>
      <c r="B15" s="61">
        <v>144</v>
      </c>
      <c r="C15" s="61" t="s">
        <v>551</v>
      </c>
      <c r="D15" s="61" t="s">
        <v>202</v>
      </c>
      <c r="E15" s="61" t="s">
        <v>58</v>
      </c>
      <c r="F15" s="61">
        <v>31.117000000000001</v>
      </c>
      <c r="G15" s="61">
        <v>0</v>
      </c>
      <c r="H15" s="61">
        <v>31.117000000000001</v>
      </c>
      <c r="I15" s="61">
        <v>0</v>
      </c>
      <c r="J15" s="61">
        <v>0</v>
      </c>
      <c r="K15" s="99">
        <v>1</v>
      </c>
      <c r="L15" s="51">
        <f t="shared" si="3"/>
        <v>0</v>
      </c>
      <c r="M15" s="51">
        <f t="shared" si="0"/>
        <v>31.117000000000001</v>
      </c>
      <c r="N15" s="51">
        <f t="shared" si="1"/>
        <v>0</v>
      </c>
      <c r="O15" s="51">
        <f t="shared" si="2"/>
        <v>0</v>
      </c>
    </row>
    <row r="16" spans="1:16" x14ac:dyDescent="0.2">
      <c r="A16" s="175"/>
      <c r="B16" s="62"/>
      <c r="C16" s="62"/>
      <c r="D16" s="72"/>
      <c r="E16" s="62"/>
      <c r="F16" s="62"/>
      <c r="G16" s="62"/>
      <c r="H16" s="55"/>
      <c r="I16" s="55"/>
      <c r="J16" s="55"/>
      <c r="K16" s="50"/>
      <c r="L16" s="51">
        <f t="shared" si="3"/>
        <v>0</v>
      </c>
      <c r="M16" s="51">
        <f t="shared" si="0"/>
        <v>0</v>
      </c>
      <c r="N16" s="51">
        <f t="shared" si="1"/>
        <v>0</v>
      </c>
      <c r="O16" s="51">
        <f t="shared" si="2"/>
        <v>0</v>
      </c>
    </row>
    <row r="17" spans="1:16" x14ac:dyDescent="0.2">
      <c r="A17" s="175"/>
      <c r="B17" s="172" t="s">
        <v>27</v>
      </c>
      <c r="C17" s="172"/>
      <c r="D17" s="172"/>
      <c r="E17" s="172"/>
      <c r="F17" s="172"/>
      <c r="G17" s="172"/>
      <c r="H17" s="172"/>
      <c r="I17" s="172"/>
      <c r="J17" s="172"/>
      <c r="K17" s="172"/>
      <c r="L17" s="56">
        <f>SUM(L11:L16)</f>
        <v>1224.97975935</v>
      </c>
      <c r="M17" s="56">
        <f>SUM(M11:M16)</f>
        <v>98.396000000000001</v>
      </c>
      <c r="N17" s="56">
        <f>SUM(N11:N16)</f>
        <v>0</v>
      </c>
      <c r="O17" s="56">
        <f>SUM(O11:O16)</f>
        <v>1471.6735719999999</v>
      </c>
    </row>
    <row r="18" spans="1:16" x14ac:dyDescent="0.2">
      <c r="A18" s="174" t="s">
        <v>21</v>
      </c>
      <c r="B18" s="61" t="s">
        <v>1623</v>
      </c>
      <c r="C18" s="61" t="s">
        <v>1624</v>
      </c>
      <c r="D18" s="71" t="s">
        <v>1625</v>
      </c>
      <c r="E18" s="61" t="s">
        <v>231</v>
      </c>
      <c r="F18" s="62">
        <v>39.06</v>
      </c>
      <c r="G18" s="62">
        <v>0</v>
      </c>
      <c r="H18" s="62">
        <v>1.82</v>
      </c>
      <c r="I18" s="62">
        <v>37.24</v>
      </c>
      <c r="J18" s="62">
        <v>0</v>
      </c>
      <c r="K18" s="99">
        <v>9</v>
      </c>
      <c r="L18" s="51">
        <f t="shared" si="3"/>
        <v>0</v>
      </c>
      <c r="M18" s="51">
        <f>K18*H18</f>
        <v>16.38</v>
      </c>
      <c r="N18" s="51">
        <f>K18*I18</f>
        <v>335.16</v>
      </c>
      <c r="O18" s="51">
        <f>J18*K18</f>
        <v>0</v>
      </c>
      <c r="P18" s="5" t="s">
        <v>1700</v>
      </c>
    </row>
    <row r="19" spans="1:16" x14ac:dyDescent="0.2">
      <c r="A19" s="174"/>
      <c r="B19" s="61">
        <v>188</v>
      </c>
      <c r="C19" s="61" t="s">
        <v>239</v>
      </c>
      <c r="D19" s="71" t="s">
        <v>240</v>
      </c>
      <c r="E19" s="54" t="s">
        <v>56</v>
      </c>
      <c r="F19" s="62">
        <v>48.7</v>
      </c>
      <c r="G19" s="62">
        <v>37.912950000000002</v>
      </c>
      <c r="H19" s="62">
        <v>1.82</v>
      </c>
      <c r="I19" s="62">
        <v>0</v>
      </c>
      <c r="J19" s="62">
        <v>46.88</v>
      </c>
      <c r="K19" s="99">
        <v>1</v>
      </c>
      <c r="L19" s="51">
        <f t="shared" si="3"/>
        <v>37.912950000000002</v>
      </c>
      <c r="M19" s="51">
        <f>K19*H19</f>
        <v>1.82</v>
      </c>
      <c r="N19" s="51">
        <f>K19*I19</f>
        <v>0</v>
      </c>
      <c r="O19" s="51">
        <f>J19*K19</f>
        <v>46.88</v>
      </c>
    </row>
    <row r="20" spans="1:16" ht="25.5" x14ac:dyDescent="0.2">
      <c r="A20" s="174"/>
      <c r="B20" s="61">
        <v>196</v>
      </c>
      <c r="C20" s="61" t="s">
        <v>251</v>
      </c>
      <c r="D20" s="71" t="s">
        <v>252</v>
      </c>
      <c r="E20" s="54" t="s">
        <v>56</v>
      </c>
      <c r="F20" s="62">
        <v>33.229999999999997</v>
      </c>
      <c r="G20" s="62">
        <v>29.029727999999999</v>
      </c>
      <c r="H20" s="62">
        <v>0</v>
      </c>
      <c r="I20" s="62">
        <v>0</v>
      </c>
      <c r="J20" s="62">
        <v>33.229999999999997</v>
      </c>
      <c r="K20" s="99">
        <v>2</v>
      </c>
      <c r="L20" s="51">
        <f t="shared" si="3"/>
        <v>58.059455999999997</v>
      </c>
      <c r="M20" s="51">
        <f>K20*H20</f>
        <v>0</v>
      </c>
      <c r="N20" s="51">
        <f>K20*I20</f>
        <v>0</v>
      </c>
      <c r="O20" s="51">
        <f>J20*K20</f>
        <v>66.459999999999994</v>
      </c>
    </row>
    <row r="21" spans="1:16" x14ac:dyDescent="0.2">
      <c r="A21" s="174"/>
      <c r="B21" s="61"/>
      <c r="C21" s="61"/>
      <c r="D21" s="71"/>
      <c r="E21" s="54"/>
      <c r="F21" s="62"/>
      <c r="G21" s="62"/>
      <c r="H21" s="62"/>
      <c r="I21" s="62"/>
      <c r="J21" s="62"/>
      <c r="K21" s="99"/>
      <c r="L21" s="51">
        <f t="shared" si="3"/>
        <v>0</v>
      </c>
      <c r="M21" s="51">
        <f>K21*H21</f>
        <v>0</v>
      </c>
      <c r="N21" s="51">
        <f>K21*I21</f>
        <v>0</v>
      </c>
      <c r="O21" s="51">
        <f>J21*K21</f>
        <v>0</v>
      </c>
    </row>
    <row r="22" spans="1:16" x14ac:dyDescent="0.2">
      <c r="A22" s="174"/>
      <c r="B22" s="172" t="s">
        <v>27</v>
      </c>
      <c r="C22" s="172"/>
      <c r="D22" s="172"/>
      <c r="E22" s="172"/>
      <c r="F22" s="172"/>
      <c r="G22" s="172"/>
      <c r="H22" s="172"/>
      <c r="I22" s="172"/>
      <c r="J22" s="172"/>
      <c r="K22" s="172"/>
      <c r="L22" s="56">
        <f>SUM(L18:L21)</f>
        <v>95.972406000000007</v>
      </c>
      <c r="M22" s="56">
        <f>SUM(M18:M21)</f>
        <v>18.2</v>
      </c>
      <c r="N22" s="56">
        <f t="shared" ref="N22" si="4">SUM(N18:N21)</f>
        <v>335.16</v>
      </c>
      <c r="O22" s="56">
        <f>SUM(O18:O21)</f>
        <v>113.34</v>
      </c>
    </row>
    <row r="23" spans="1:16" ht="38.25" x14ac:dyDescent="0.2">
      <c r="A23" s="174" t="s">
        <v>22</v>
      </c>
      <c r="B23" s="61">
        <v>166</v>
      </c>
      <c r="C23" s="61" t="s">
        <v>567</v>
      </c>
      <c r="D23" s="71" t="s">
        <v>568</v>
      </c>
      <c r="E23" s="61" t="s">
        <v>211</v>
      </c>
      <c r="F23" s="62">
        <v>149.27000000000001</v>
      </c>
      <c r="G23" s="62">
        <v>0</v>
      </c>
      <c r="H23" s="62">
        <v>0</v>
      </c>
      <c r="I23" s="62">
        <v>0</v>
      </c>
      <c r="J23" s="62">
        <v>149.27000000000001</v>
      </c>
      <c r="K23" s="99">
        <v>0.5</v>
      </c>
      <c r="L23" s="51">
        <f t="shared" si="3"/>
        <v>0</v>
      </c>
      <c r="M23" s="51">
        <f t="shared" ref="M23:M33" si="5">K23*H23</f>
        <v>0</v>
      </c>
      <c r="N23" s="51">
        <f t="shared" ref="N23:N33" si="6">K23*I23</f>
        <v>0</v>
      </c>
      <c r="O23" s="51">
        <f t="shared" ref="O23:O33" si="7">J23*K23</f>
        <v>74.635000000000005</v>
      </c>
    </row>
    <row r="24" spans="1:16" ht="38.25" x14ac:dyDescent="0.2">
      <c r="A24" s="174"/>
      <c r="B24" s="61">
        <v>216</v>
      </c>
      <c r="C24" s="61" t="s">
        <v>272</v>
      </c>
      <c r="D24" s="71" t="s">
        <v>612</v>
      </c>
      <c r="E24" s="54" t="s">
        <v>47</v>
      </c>
      <c r="F24" s="62">
        <v>1.71</v>
      </c>
      <c r="G24" s="62">
        <v>0</v>
      </c>
      <c r="H24" s="62">
        <v>0</v>
      </c>
      <c r="I24" s="62">
        <v>0</v>
      </c>
      <c r="J24" s="62">
        <v>1.71</v>
      </c>
      <c r="K24" s="99">
        <v>45</v>
      </c>
      <c r="L24" s="51">
        <f t="shared" si="3"/>
        <v>0</v>
      </c>
      <c r="M24" s="51">
        <f t="shared" si="5"/>
        <v>0</v>
      </c>
      <c r="N24" s="51">
        <f t="shared" si="6"/>
        <v>0</v>
      </c>
      <c r="O24" s="51">
        <f t="shared" si="7"/>
        <v>76.95</v>
      </c>
    </row>
    <row r="25" spans="1:16" ht="25.5" x14ac:dyDescent="0.2">
      <c r="A25" s="174"/>
      <c r="B25" s="61">
        <v>555</v>
      </c>
      <c r="C25" s="61" t="s">
        <v>1183</v>
      </c>
      <c r="D25" s="71" t="s">
        <v>1184</v>
      </c>
      <c r="E25" s="54" t="s">
        <v>58</v>
      </c>
      <c r="F25" s="62">
        <v>31.28</v>
      </c>
      <c r="G25" s="62">
        <v>0</v>
      </c>
      <c r="H25" s="62">
        <v>0</v>
      </c>
      <c r="I25" s="62">
        <v>0</v>
      </c>
      <c r="J25" s="62">
        <v>31.28</v>
      </c>
      <c r="K25" s="99">
        <v>1</v>
      </c>
      <c r="L25" s="51">
        <f t="shared" si="3"/>
        <v>0</v>
      </c>
      <c r="M25" s="51">
        <f t="shared" si="5"/>
        <v>0</v>
      </c>
      <c r="N25" s="51">
        <f t="shared" si="6"/>
        <v>0</v>
      </c>
      <c r="O25" s="51">
        <f t="shared" si="7"/>
        <v>31.28</v>
      </c>
    </row>
    <row r="26" spans="1:16" x14ac:dyDescent="0.2">
      <c r="A26" s="174"/>
      <c r="B26" s="61">
        <v>530</v>
      </c>
      <c r="C26" s="61" t="s">
        <v>1133</v>
      </c>
      <c r="D26" s="71" t="s">
        <v>1134</v>
      </c>
      <c r="E26" s="54" t="s">
        <v>58</v>
      </c>
      <c r="F26" s="62">
        <v>22.77</v>
      </c>
      <c r="G26" s="62">
        <v>0</v>
      </c>
      <c r="H26" s="62">
        <v>0</v>
      </c>
      <c r="I26" s="62">
        <v>0</v>
      </c>
      <c r="J26" s="62">
        <v>22.77</v>
      </c>
      <c r="K26" s="99">
        <v>1</v>
      </c>
      <c r="L26" s="51">
        <f t="shared" si="3"/>
        <v>0</v>
      </c>
      <c r="M26" s="51">
        <f t="shared" si="5"/>
        <v>0</v>
      </c>
      <c r="N26" s="51">
        <f t="shared" si="6"/>
        <v>0</v>
      </c>
      <c r="O26" s="51">
        <f t="shared" si="7"/>
        <v>22.77</v>
      </c>
    </row>
    <row r="27" spans="1:16" ht="25.5" x14ac:dyDescent="0.2">
      <c r="A27" s="174"/>
      <c r="B27" s="61">
        <v>402</v>
      </c>
      <c r="C27" s="61" t="s">
        <v>882</v>
      </c>
      <c r="D27" s="71" t="s">
        <v>883</v>
      </c>
      <c r="E27" s="54" t="s">
        <v>58</v>
      </c>
      <c r="F27" s="62">
        <v>11.39</v>
      </c>
      <c r="G27" s="62">
        <v>0</v>
      </c>
      <c r="H27" s="62">
        <v>0</v>
      </c>
      <c r="I27" s="62">
        <v>0</v>
      </c>
      <c r="J27" s="62">
        <v>11.39</v>
      </c>
      <c r="K27" s="99">
        <v>1</v>
      </c>
      <c r="L27" s="51">
        <f t="shared" si="3"/>
        <v>0</v>
      </c>
      <c r="M27" s="51">
        <f t="shared" si="5"/>
        <v>0</v>
      </c>
      <c r="N27" s="51">
        <f t="shared" si="6"/>
        <v>0</v>
      </c>
      <c r="O27" s="51">
        <f t="shared" si="7"/>
        <v>11.39</v>
      </c>
    </row>
    <row r="28" spans="1:16" x14ac:dyDescent="0.2">
      <c r="A28" s="174"/>
      <c r="B28" s="61">
        <v>355</v>
      </c>
      <c r="C28" s="61" t="s">
        <v>788</v>
      </c>
      <c r="D28" s="71" t="s">
        <v>789</v>
      </c>
      <c r="E28" s="54" t="s">
        <v>58</v>
      </c>
      <c r="F28" s="62">
        <v>2.2799999999999998</v>
      </c>
      <c r="G28" s="62">
        <v>0</v>
      </c>
      <c r="H28" s="62">
        <v>0</v>
      </c>
      <c r="I28" s="62">
        <v>0</v>
      </c>
      <c r="J28" s="62">
        <v>2.2799999999999998</v>
      </c>
      <c r="K28" s="99">
        <v>1</v>
      </c>
      <c r="L28" s="51">
        <f t="shared" si="3"/>
        <v>0</v>
      </c>
      <c r="M28" s="51">
        <f t="shared" si="5"/>
        <v>0</v>
      </c>
      <c r="N28" s="51">
        <f t="shared" si="6"/>
        <v>0</v>
      </c>
      <c r="O28" s="51">
        <f t="shared" si="7"/>
        <v>2.2799999999999998</v>
      </c>
    </row>
    <row r="29" spans="1:16" ht="25.5" x14ac:dyDescent="0.2">
      <c r="A29" s="174"/>
      <c r="B29" s="61">
        <v>353</v>
      </c>
      <c r="C29" s="61" t="s">
        <v>784</v>
      </c>
      <c r="D29" s="71" t="s">
        <v>785</v>
      </c>
      <c r="E29" s="54" t="s">
        <v>58</v>
      </c>
      <c r="F29" s="62">
        <v>4.1399999999999997</v>
      </c>
      <c r="G29" s="62">
        <v>0</v>
      </c>
      <c r="H29" s="62">
        <v>0</v>
      </c>
      <c r="I29" s="62">
        <v>0</v>
      </c>
      <c r="J29" s="62">
        <v>4.1399999999999997</v>
      </c>
      <c r="K29" s="99">
        <v>1</v>
      </c>
      <c r="L29" s="51">
        <f t="shared" si="3"/>
        <v>0</v>
      </c>
      <c r="M29" s="51">
        <f t="shared" si="5"/>
        <v>0</v>
      </c>
      <c r="N29" s="51">
        <f t="shared" si="6"/>
        <v>0</v>
      </c>
      <c r="O29" s="51">
        <f t="shared" si="7"/>
        <v>4.1399999999999997</v>
      </c>
    </row>
    <row r="30" spans="1:16" ht="25.5" x14ac:dyDescent="0.2">
      <c r="A30" s="174"/>
      <c r="B30" s="61">
        <v>356</v>
      </c>
      <c r="C30" s="61" t="s">
        <v>790</v>
      </c>
      <c r="D30" s="71" t="s">
        <v>791</v>
      </c>
      <c r="E30" s="54" t="s">
        <v>58</v>
      </c>
      <c r="F30" s="62">
        <v>2.66</v>
      </c>
      <c r="G30" s="62">
        <v>0</v>
      </c>
      <c r="H30" s="62">
        <v>0</v>
      </c>
      <c r="I30" s="62">
        <v>0</v>
      </c>
      <c r="J30" s="62">
        <v>2.66</v>
      </c>
      <c r="K30" s="99">
        <v>2</v>
      </c>
      <c r="L30" s="51">
        <f t="shared" si="3"/>
        <v>0</v>
      </c>
      <c r="M30" s="51">
        <f t="shared" si="5"/>
        <v>0</v>
      </c>
      <c r="N30" s="51">
        <f t="shared" si="6"/>
        <v>0</v>
      </c>
      <c r="O30" s="51">
        <f t="shared" si="7"/>
        <v>5.32</v>
      </c>
    </row>
    <row r="31" spans="1:16" x14ac:dyDescent="0.2">
      <c r="A31" s="174"/>
      <c r="B31" s="61">
        <v>525</v>
      </c>
      <c r="C31" s="61" t="s">
        <v>1123</v>
      </c>
      <c r="D31" s="71" t="s">
        <v>1124</v>
      </c>
      <c r="E31" s="54" t="s">
        <v>58</v>
      </c>
      <c r="F31" s="62">
        <v>5.19</v>
      </c>
      <c r="G31" s="62">
        <v>0</v>
      </c>
      <c r="H31" s="62">
        <v>0</v>
      </c>
      <c r="I31" s="62">
        <v>0</v>
      </c>
      <c r="J31" s="62">
        <v>5.19</v>
      </c>
      <c r="K31" s="99">
        <v>2</v>
      </c>
      <c r="L31" s="51">
        <f t="shared" si="3"/>
        <v>0</v>
      </c>
      <c r="M31" s="51">
        <f t="shared" si="5"/>
        <v>0</v>
      </c>
      <c r="N31" s="51">
        <f t="shared" si="6"/>
        <v>0</v>
      </c>
      <c r="O31" s="51">
        <f t="shared" si="7"/>
        <v>10.38</v>
      </c>
    </row>
    <row r="32" spans="1:16" ht="51" x14ac:dyDescent="0.2">
      <c r="A32" s="174"/>
      <c r="B32" s="61">
        <v>270</v>
      </c>
      <c r="C32" s="61" t="s">
        <v>326</v>
      </c>
      <c r="D32" s="71" t="s">
        <v>666</v>
      </c>
      <c r="E32" s="54" t="s">
        <v>47</v>
      </c>
      <c r="F32" s="62">
        <v>1.4</v>
      </c>
      <c r="G32" s="62">
        <v>0</v>
      </c>
      <c r="H32" s="62">
        <v>0</v>
      </c>
      <c r="I32" s="62">
        <v>0</v>
      </c>
      <c r="J32" s="62">
        <v>1.4</v>
      </c>
      <c r="K32" s="99">
        <v>5</v>
      </c>
      <c r="L32" s="51">
        <f t="shared" si="3"/>
        <v>0</v>
      </c>
      <c r="M32" s="51">
        <f t="shared" si="5"/>
        <v>0</v>
      </c>
      <c r="N32" s="51">
        <f t="shared" si="6"/>
        <v>0</v>
      </c>
      <c r="O32" s="51">
        <f t="shared" si="7"/>
        <v>7</v>
      </c>
    </row>
    <row r="33" spans="1:15" x14ac:dyDescent="0.2">
      <c r="A33" s="174"/>
      <c r="B33" s="61"/>
      <c r="C33" s="61"/>
      <c r="D33" s="71"/>
      <c r="E33" s="54"/>
      <c r="F33" s="62"/>
      <c r="G33" s="62"/>
      <c r="H33" s="62"/>
      <c r="I33" s="62"/>
      <c r="J33" s="62"/>
      <c r="K33" s="99"/>
      <c r="L33" s="51">
        <f t="shared" si="3"/>
        <v>0</v>
      </c>
      <c r="M33" s="51">
        <f t="shared" si="5"/>
        <v>0</v>
      </c>
      <c r="N33" s="51">
        <f t="shared" si="6"/>
        <v>0</v>
      </c>
      <c r="O33" s="51">
        <f t="shared" si="7"/>
        <v>0</v>
      </c>
    </row>
    <row r="34" spans="1:15" x14ac:dyDescent="0.2">
      <c r="A34" s="174"/>
      <c r="B34" s="172" t="s">
        <v>27</v>
      </c>
      <c r="C34" s="172"/>
      <c r="D34" s="172"/>
      <c r="E34" s="172"/>
      <c r="F34" s="172"/>
      <c r="G34" s="172"/>
      <c r="H34" s="172"/>
      <c r="I34" s="172"/>
      <c r="J34" s="172"/>
      <c r="K34" s="172"/>
      <c r="L34" s="56">
        <f>SUM(L23:L33)</f>
        <v>0</v>
      </c>
      <c r="M34" s="56">
        <f>SUM(M23:M33)</f>
        <v>0</v>
      </c>
      <c r="N34" s="56">
        <f t="shared" ref="N34" si="8">SUM(N23:N33)</f>
        <v>0</v>
      </c>
      <c r="O34" s="56">
        <f>SUM(O23:O33)</f>
        <v>246.14500000000001</v>
      </c>
    </row>
    <row r="35" spans="1:15" ht="25.5" x14ac:dyDescent="0.2">
      <c r="A35" s="100" t="s">
        <v>1567</v>
      </c>
      <c r="B35" s="61"/>
      <c r="C35" s="61"/>
      <c r="D35" s="61"/>
      <c r="E35" s="61"/>
      <c r="F35" s="61"/>
      <c r="G35" s="96">
        <f>(L17+L22+L34)*F35</f>
        <v>0</v>
      </c>
      <c r="H35" s="96">
        <v>0</v>
      </c>
      <c r="I35" s="96">
        <f>(N17+N22+N34)*F35</f>
        <v>0</v>
      </c>
      <c r="J35" s="96">
        <f>G35</f>
        <v>0</v>
      </c>
      <c r="K35" s="97">
        <v>0</v>
      </c>
      <c r="L35" s="4">
        <f t="shared" si="3"/>
        <v>0</v>
      </c>
      <c r="M35" s="4">
        <f>K35*H35</f>
        <v>0</v>
      </c>
      <c r="N35" s="4">
        <f>K35*I35</f>
        <v>0</v>
      </c>
      <c r="O35" s="4">
        <f>J35*K35</f>
        <v>0</v>
      </c>
    </row>
    <row r="36" spans="1:15" x14ac:dyDescent="0.2">
      <c r="A36" s="172" t="s">
        <v>29</v>
      </c>
      <c r="B36" s="172"/>
      <c r="C36" s="172"/>
      <c r="D36" s="172"/>
      <c r="E36" s="172"/>
      <c r="F36" s="172"/>
      <c r="G36" s="172"/>
      <c r="H36" s="172"/>
      <c r="I36" s="172"/>
      <c r="J36" s="172"/>
      <c r="K36" s="172"/>
      <c r="L36" s="56">
        <f>ROUND(L17+L22+L34+L35,2)</f>
        <v>1320.95</v>
      </c>
      <c r="M36" s="56">
        <f t="shared" ref="M36:O36" si="9">ROUND(M17+M22+M34+M35,2)</f>
        <v>116.6</v>
      </c>
      <c r="N36" s="56">
        <f t="shared" si="9"/>
        <v>335.16</v>
      </c>
      <c r="O36" s="56">
        <f t="shared" si="9"/>
        <v>1831.16</v>
      </c>
    </row>
    <row r="37" spans="1:15" x14ac:dyDescent="0.2">
      <c r="A37" s="172" t="s">
        <v>28</v>
      </c>
      <c r="B37" s="172"/>
      <c r="C37" s="172"/>
      <c r="D37" s="172"/>
      <c r="E37" s="172"/>
      <c r="F37" s="172"/>
      <c r="G37" s="172"/>
      <c r="H37" s="172"/>
      <c r="I37" s="172"/>
      <c r="J37" s="172"/>
      <c r="K37" s="172"/>
      <c r="L37" s="172"/>
      <c r="M37" s="172"/>
      <c r="N37" s="172"/>
      <c r="O37" s="57">
        <f>Ribasso</f>
        <v>0.10150000000000001</v>
      </c>
    </row>
    <row r="38" spans="1:15" x14ac:dyDescent="0.2">
      <c r="A38" s="172" t="s">
        <v>31</v>
      </c>
      <c r="B38" s="172"/>
      <c r="C38" s="172"/>
      <c r="D38" s="172"/>
      <c r="E38" s="172"/>
      <c r="F38" s="172"/>
      <c r="G38" s="172"/>
      <c r="H38" s="172"/>
      <c r="I38" s="172"/>
      <c r="J38" s="172"/>
      <c r="K38" s="172"/>
      <c r="L38" s="172"/>
      <c r="M38" s="172"/>
      <c r="N38" s="172"/>
      <c r="O38" s="56">
        <f>ROUND(O37*O36,2)</f>
        <v>185.86</v>
      </c>
    </row>
    <row r="39" spans="1:15" ht="19.5" x14ac:dyDescent="0.2">
      <c r="A39" s="170" t="s">
        <v>30</v>
      </c>
      <c r="B39" s="170"/>
      <c r="C39" s="170"/>
      <c r="D39" s="170"/>
      <c r="E39" s="170"/>
      <c r="F39" s="170"/>
      <c r="G39" s="170"/>
      <c r="H39" s="170"/>
      <c r="I39" s="170"/>
      <c r="J39" s="170"/>
      <c r="K39" s="170"/>
      <c r="L39" s="58">
        <f>L36-(O37*L36)</f>
        <v>1186.8735750000001</v>
      </c>
      <c r="M39" s="58">
        <f>M36</f>
        <v>116.6</v>
      </c>
      <c r="N39" s="58">
        <f>N36</f>
        <v>335.16</v>
      </c>
      <c r="O39" s="58">
        <f>O36-O38</f>
        <v>1645.3000000000002</v>
      </c>
    </row>
    <row r="40" spans="1:15" ht="19.5" x14ac:dyDescent="0.2">
      <c r="A40" s="170" t="s">
        <v>7</v>
      </c>
      <c r="B40" s="170"/>
      <c r="C40" s="170"/>
      <c r="D40" s="170"/>
      <c r="E40" s="170"/>
      <c r="F40" s="170"/>
      <c r="G40" s="170"/>
      <c r="H40" s="170"/>
      <c r="I40" s="170"/>
      <c r="J40" s="170"/>
      <c r="K40" s="170"/>
      <c r="L40" s="170"/>
      <c r="M40" s="170"/>
      <c r="N40" s="170"/>
      <c r="O40" s="98">
        <f>M39+N39+O39</f>
        <v>2097.0600000000004</v>
      </c>
    </row>
    <row r="41" spans="1:15" x14ac:dyDescent="0.2">
      <c r="A41" s="59"/>
      <c r="B41" s="59"/>
      <c r="C41" s="59"/>
      <c r="D41" s="5" t="s">
        <v>4</v>
      </c>
    </row>
    <row r="42" spans="1:15" x14ac:dyDescent="0.2">
      <c r="A42" s="63"/>
      <c r="B42" s="63"/>
      <c r="C42" s="63"/>
      <c r="D42" s="5" t="s">
        <v>37</v>
      </c>
    </row>
  </sheetData>
  <mergeCells count="22">
    <mergeCell ref="B6:K6"/>
    <mergeCell ref="D8:K8"/>
    <mergeCell ref="C3:I3"/>
    <mergeCell ref="J3:K3"/>
    <mergeCell ref="C4:I5"/>
    <mergeCell ref="J4:J5"/>
    <mergeCell ref="A39:K39"/>
    <mergeCell ref="A40:N40"/>
    <mergeCell ref="B1:O1"/>
    <mergeCell ref="A2:O2"/>
    <mergeCell ref="A36:K36"/>
    <mergeCell ref="A38:N38"/>
    <mergeCell ref="A37:N37"/>
    <mergeCell ref="A11:A17"/>
    <mergeCell ref="B17:K17"/>
    <mergeCell ref="C7:K7"/>
    <mergeCell ref="A18:A22"/>
    <mergeCell ref="B22:K22"/>
    <mergeCell ref="A23:A34"/>
    <mergeCell ref="B34:K34"/>
    <mergeCell ref="L3:O9"/>
    <mergeCell ref="B9:K9"/>
  </mergeCells>
  <pageMargins left="0.7" right="0.7" top="0.75" bottom="0.75" header="0.3" footer="0.3"/>
  <pageSetup paperSize="9" scale="44" fitToHeight="0" orientation="landscape" r:id="rId1"/>
  <drawing r:id="rId2"/>
  <legacyDrawing r:id="rId3"/>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1B00-000000000000}">
          <x14:formula1>
            <xm:f>Appoggio!$C$2:$C$3</xm:f>
          </x14:formula1>
          <xm:sqref>K35</xm:sqref>
        </x14:dataValidation>
        <x14:dataValidation type="list" allowBlank="1" showInputMessage="1" showErrorMessage="1" xr:uid="{00000000-0002-0000-1B00-000001000000}">
          <x14:formula1>
            <xm:f>Appoggio!$D$2:$D$3</xm:f>
          </x14:formula1>
          <xm:sqref>J4:J5</xm:sqref>
        </x14:dataValidation>
        <x14:dataValidation type="list" allowBlank="1" showInputMessage="1" showErrorMessage="1" xr:uid="{00000000-0002-0000-1B00-000002000000}">
          <x14:formula1>
            <xm:f>Appoggio!$A$2:$A$5</xm:f>
          </x14:formula1>
          <xm:sqref>B7</xm:sqref>
        </x14:dataValidation>
      </x14:dataValidations>
    </ext>
  </extLs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9"/>
    <pageSetUpPr fitToPage="1"/>
  </sheetPr>
  <dimension ref="A1:P40"/>
  <sheetViews>
    <sheetView zoomScaleNormal="100" workbookViewId="0">
      <selection activeCell="B7" sqref="B7"/>
    </sheetView>
  </sheetViews>
  <sheetFormatPr defaultColWidth="26.7109375" defaultRowHeight="12.75" x14ac:dyDescent="0.2"/>
  <cols>
    <col min="1" max="1" width="27.42578125" style="5" bestFit="1" customWidth="1"/>
    <col min="2" max="2" width="67.7109375" style="5" bestFit="1"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4" width="16" style="5" bestFit="1" customWidth="1"/>
    <col min="15" max="15" width="19.140625" style="5" customWidth="1"/>
    <col min="16" max="16384" width="26.7109375" style="5"/>
  </cols>
  <sheetData>
    <row r="1" spans="1:16" ht="100.5" customHeight="1" x14ac:dyDescent="0.2">
      <c r="A1" s="60"/>
      <c r="B1" s="152" t="s">
        <v>1560</v>
      </c>
      <c r="C1" s="153"/>
      <c r="D1" s="153"/>
      <c r="E1" s="153"/>
      <c r="F1" s="153"/>
      <c r="G1" s="153"/>
      <c r="H1" s="153"/>
      <c r="I1" s="153"/>
      <c r="J1" s="153"/>
      <c r="K1" s="153"/>
      <c r="L1" s="153"/>
      <c r="M1" s="153"/>
      <c r="N1" s="153"/>
      <c r="O1" s="154"/>
    </row>
    <row r="2" spans="1:16" ht="19.5" x14ac:dyDescent="0.25">
      <c r="A2" s="149" t="s">
        <v>1559</v>
      </c>
      <c r="B2" s="150"/>
      <c r="C2" s="150"/>
      <c r="D2" s="150"/>
      <c r="E2" s="150"/>
      <c r="F2" s="150"/>
      <c r="G2" s="150"/>
      <c r="H2" s="150"/>
      <c r="I2" s="150"/>
      <c r="J2" s="150"/>
      <c r="K2" s="150"/>
      <c r="L2" s="150"/>
      <c r="M2" s="150"/>
      <c r="N2" s="150"/>
      <c r="O2" s="151"/>
    </row>
    <row r="3" spans="1:16" x14ac:dyDescent="0.2">
      <c r="A3" s="30" t="s">
        <v>0</v>
      </c>
      <c r="B3" s="82" t="str">
        <f>INTESTAZIONE!B2</f>
        <v>Tecnocostruzioni s.r.l.</v>
      </c>
      <c r="C3" s="164" t="s">
        <v>1558</v>
      </c>
      <c r="D3" s="165"/>
      <c r="E3" s="165"/>
      <c r="F3" s="165"/>
      <c r="G3" s="165"/>
      <c r="H3" s="165"/>
      <c r="I3" s="166"/>
      <c r="J3" s="203" t="s">
        <v>1616</v>
      </c>
      <c r="K3" s="204"/>
      <c r="L3" s="155"/>
      <c r="M3" s="155"/>
      <c r="N3" s="156"/>
      <c r="O3" s="157"/>
    </row>
    <row r="4" spans="1:16" ht="30" customHeight="1" x14ac:dyDescent="0.2">
      <c r="A4" s="30" t="s">
        <v>1</v>
      </c>
      <c r="B4" s="44">
        <v>45504</v>
      </c>
      <c r="C4" s="179"/>
      <c r="D4" s="180"/>
      <c r="E4" s="180"/>
      <c r="F4" s="180"/>
      <c r="G4" s="180"/>
      <c r="H4" s="180"/>
      <c r="I4" s="181"/>
      <c r="J4" s="205"/>
      <c r="K4" s="45" t="s">
        <v>1617</v>
      </c>
      <c r="L4" s="158"/>
      <c r="M4" s="158"/>
      <c r="N4" s="159"/>
      <c r="O4" s="160"/>
    </row>
    <row r="5" spans="1:16" x14ac:dyDescent="0.2">
      <c r="A5" s="30" t="s">
        <v>2</v>
      </c>
      <c r="B5" s="46" t="s">
        <v>1600</v>
      </c>
      <c r="C5" s="167"/>
      <c r="D5" s="168"/>
      <c r="E5" s="168"/>
      <c r="F5" s="168"/>
      <c r="G5" s="168"/>
      <c r="H5" s="168"/>
      <c r="I5" s="169"/>
      <c r="J5" s="206"/>
      <c r="K5" s="47"/>
      <c r="L5" s="158"/>
      <c r="M5" s="158"/>
      <c r="N5" s="159"/>
      <c r="O5" s="160"/>
    </row>
    <row r="6" spans="1:16" x14ac:dyDescent="0.2">
      <c r="A6" s="83" t="s">
        <v>19</v>
      </c>
      <c r="B6" s="202" t="s">
        <v>1707</v>
      </c>
      <c r="C6" s="202"/>
      <c r="D6" s="202"/>
      <c r="E6" s="202"/>
      <c r="F6" s="202"/>
      <c r="G6" s="202"/>
      <c r="H6" s="202"/>
      <c r="I6" s="202"/>
      <c r="J6" s="202"/>
      <c r="K6" s="202"/>
      <c r="L6" s="158"/>
      <c r="M6" s="158"/>
      <c r="N6" s="159"/>
      <c r="O6" s="160"/>
    </row>
    <row r="7" spans="1:16" ht="13.5" thickBot="1" x14ac:dyDescent="0.25">
      <c r="A7" s="83" t="s">
        <v>39</v>
      </c>
      <c r="B7" s="30" t="s">
        <v>1563</v>
      </c>
      <c r="C7" s="171" t="s">
        <v>40</v>
      </c>
      <c r="D7" s="171"/>
      <c r="E7" s="171"/>
      <c r="F7" s="171"/>
      <c r="G7" s="171"/>
      <c r="H7" s="171"/>
      <c r="I7" s="171"/>
      <c r="J7" s="171"/>
      <c r="K7" s="171"/>
      <c r="L7" s="158"/>
      <c r="M7" s="158"/>
      <c r="N7" s="159"/>
      <c r="O7" s="160"/>
    </row>
    <row r="8" spans="1:16" ht="13.5" thickBot="1" x14ac:dyDescent="0.25">
      <c r="A8" s="84" t="s">
        <v>1557</v>
      </c>
      <c r="B8" s="30" t="s">
        <v>1739</v>
      </c>
      <c r="C8" s="126" t="s">
        <v>1607</v>
      </c>
      <c r="D8" s="171" t="s">
        <v>41</v>
      </c>
      <c r="E8" s="171"/>
      <c r="F8" s="171"/>
      <c r="G8" s="171"/>
      <c r="H8" s="171"/>
      <c r="I8" s="171"/>
      <c r="J8" s="171"/>
      <c r="K8" s="171"/>
      <c r="L8" s="158"/>
      <c r="M8" s="158"/>
      <c r="N8" s="159"/>
      <c r="O8" s="160"/>
    </row>
    <row r="9" spans="1:16" x14ac:dyDescent="0.2">
      <c r="A9" s="84" t="s">
        <v>3</v>
      </c>
      <c r="B9" s="173" t="s">
        <v>1708</v>
      </c>
      <c r="C9" s="173"/>
      <c r="D9" s="173"/>
      <c r="E9" s="173"/>
      <c r="F9" s="173"/>
      <c r="G9" s="173"/>
      <c r="H9" s="173"/>
      <c r="I9" s="173"/>
      <c r="J9" s="173"/>
      <c r="K9" s="173"/>
      <c r="L9" s="161"/>
      <c r="M9" s="161"/>
      <c r="N9" s="162"/>
      <c r="O9" s="163"/>
    </row>
    <row r="10" spans="1:16" ht="63.75" x14ac:dyDescent="0.2">
      <c r="A10" s="48" t="s">
        <v>38</v>
      </c>
      <c r="B10" s="49" t="s">
        <v>9</v>
      </c>
      <c r="C10" s="49" t="s">
        <v>1568</v>
      </c>
      <c r="D10" s="49" t="s">
        <v>3</v>
      </c>
      <c r="E10" s="49" t="s">
        <v>13</v>
      </c>
      <c r="F10" s="49" t="s">
        <v>14</v>
      </c>
      <c r="G10" s="49" t="s">
        <v>16</v>
      </c>
      <c r="H10" s="49" t="s">
        <v>17</v>
      </c>
      <c r="I10" s="49" t="s">
        <v>18</v>
      </c>
      <c r="J10" s="49" t="s">
        <v>15</v>
      </c>
      <c r="K10" s="49" t="s">
        <v>23</v>
      </c>
      <c r="L10" s="49" t="s">
        <v>1556</v>
      </c>
      <c r="M10" s="49" t="s">
        <v>26</v>
      </c>
      <c r="N10" s="49" t="s">
        <v>25</v>
      </c>
      <c r="O10" s="49" t="s">
        <v>24</v>
      </c>
    </row>
    <row r="11" spans="1:16" ht="51" x14ac:dyDescent="0.2">
      <c r="A11" s="175" t="s">
        <v>20</v>
      </c>
      <c r="B11" s="61">
        <v>123</v>
      </c>
      <c r="C11" s="61" t="s">
        <v>528</v>
      </c>
      <c r="D11" s="71" t="s">
        <v>182</v>
      </c>
      <c r="E11" s="61" t="s">
        <v>58</v>
      </c>
      <c r="F11" s="62">
        <v>310.99268999999998</v>
      </c>
      <c r="G11" s="62">
        <v>166.0234403</v>
      </c>
      <c r="H11" s="62">
        <v>8.6159999999999997</v>
      </c>
      <c r="I11" s="62">
        <v>0</v>
      </c>
      <c r="J11" s="62">
        <v>302.37669</v>
      </c>
      <c r="K11" s="99">
        <v>1</v>
      </c>
      <c r="L11" s="51">
        <f>G11*K11</f>
        <v>166.0234403</v>
      </c>
      <c r="M11" s="51">
        <f t="shared" ref="M11:M17" si="0">K11*H11</f>
        <v>8.6159999999999997</v>
      </c>
      <c r="N11" s="51">
        <f t="shared" ref="N11:N17" si="1">K11*I11</f>
        <v>0</v>
      </c>
      <c r="O11" s="51">
        <f t="shared" ref="O11:O17" si="2">J11*K11</f>
        <v>302.37669</v>
      </c>
    </row>
    <row r="12" spans="1:16" ht="25.5" x14ac:dyDescent="0.2">
      <c r="A12" s="175"/>
      <c r="B12" s="61">
        <v>130</v>
      </c>
      <c r="C12" s="61" t="s">
        <v>536</v>
      </c>
      <c r="D12" s="71" t="s">
        <v>189</v>
      </c>
      <c r="E12" s="61" t="s">
        <v>58</v>
      </c>
      <c r="F12" s="62">
        <v>116.71250000000001</v>
      </c>
      <c r="G12" s="62">
        <v>111.89751025000001</v>
      </c>
      <c r="H12" s="62">
        <v>6.8250000000000002</v>
      </c>
      <c r="I12" s="62">
        <v>0</v>
      </c>
      <c r="J12" s="62">
        <v>109.8875</v>
      </c>
      <c r="K12" s="99">
        <v>5.9</v>
      </c>
      <c r="L12" s="51">
        <f t="shared" ref="L12:L33" si="3">G12*K12</f>
        <v>660.19531047500016</v>
      </c>
      <c r="M12" s="51">
        <f t="shared" si="0"/>
        <v>40.267500000000005</v>
      </c>
      <c r="N12" s="51">
        <f t="shared" si="1"/>
        <v>0</v>
      </c>
      <c r="O12" s="51">
        <f t="shared" si="2"/>
        <v>648.33625000000006</v>
      </c>
      <c r="P12" s="5" t="s">
        <v>1709</v>
      </c>
    </row>
    <row r="13" spans="1:16" ht="38.25" x14ac:dyDescent="0.2">
      <c r="A13" s="175"/>
      <c r="B13" s="61">
        <v>116</v>
      </c>
      <c r="C13" s="61" t="s">
        <v>175</v>
      </c>
      <c r="D13" s="71" t="s">
        <v>521</v>
      </c>
      <c r="E13" s="61" t="s">
        <v>58</v>
      </c>
      <c r="F13" s="62">
        <v>34.89</v>
      </c>
      <c r="G13" s="62">
        <v>32.245338000000004</v>
      </c>
      <c r="H13" s="62">
        <v>1.75</v>
      </c>
      <c r="I13" s="62">
        <v>0</v>
      </c>
      <c r="J13" s="62">
        <v>33.14</v>
      </c>
      <c r="K13" s="99">
        <v>1</v>
      </c>
      <c r="L13" s="51">
        <f t="shared" ref="L13" si="4">G13*K13</f>
        <v>32.245338000000004</v>
      </c>
      <c r="M13" s="51">
        <f t="shared" ref="M13" si="5">K13*H13</f>
        <v>1.75</v>
      </c>
      <c r="N13" s="51">
        <f t="shared" ref="N13" si="6">K13*I13</f>
        <v>0</v>
      </c>
      <c r="O13" s="51">
        <f t="shared" ref="O13" si="7">J13*K13</f>
        <v>33.14</v>
      </c>
    </row>
    <row r="14" spans="1:16" ht="63.75" x14ac:dyDescent="0.2">
      <c r="A14" s="175"/>
      <c r="B14" s="61">
        <v>144</v>
      </c>
      <c r="C14" s="61" t="s">
        <v>551</v>
      </c>
      <c r="D14" s="71" t="s">
        <v>202</v>
      </c>
      <c r="E14" s="61" t="s">
        <v>58</v>
      </c>
      <c r="F14" s="62">
        <v>31.117000000000001</v>
      </c>
      <c r="G14" s="62">
        <v>0</v>
      </c>
      <c r="H14" s="62">
        <v>31.117000000000001</v>
      </c>
      <c r="I14" s="62">
        <v>0</v>
      </c>
      <c r="J14" s="62">
        <v>0</v>
      </c>
      <c r="K14" s="52">
        <v>1</v>
      </c>
      <c r="L14" s="51">
        <f t="shared" si="3"/>
        <v>0</v>
      </c>
      <c r="M14" s="51">
        <f t="shared" si="0"/>
        <v>31.117000000000001</v>
      </c>
      <c r="N14" s="51">
        <f t="shared" si="1"/>
        <v>0</v>
      </c>
      <c r="O14" s="51">
        <f t="shared" si="2"/>
        <v>0</v>
      </c>
    </row>
    <row r="15" spans="1:16" x14ac:dyDescent="0.2">
      <c r="A15" s="175"/>
      <c r="B15" s="61"/>
      <c r="C15" s="61"/>
      <c r="D15" s="71"/>
      <c r="E15" s="61"/>
      <c r="F15" s="62"/>
      <c r="G15" s="62"/>
      <c r="H15" s="62"/>
      <c r="I15" s="62"/>
      <c r="J15" s="62"/>
      <c r="K15" s="50"/>
      <c r="L15" s="51">
        <f t="shared" si="3"/>
        <v>0</v>
      </c>
      <c r="M15" s="51">
        <f t="shared" si="0"/>
        <v>0</v>
      </c>
      <c r="N15" s="51">
        <f t="shared" si="1"/>
        <v>0</v>
      </c>
      <c r="O15" s="51">
        <f t="shared" si="2"/>
        <v>0</v>
      </c>
    </row>
    <row r="16" spans="1:16" x14ac:dyDescent="0.2">
      <c r="A16" s="175"/>
      <c r="B16" s="61"/>
      <c r="C16" s="61"/>
      <c r="D16" s="53"/>
      <c r="E16" s="54"/>
      <c r="F16" s="55"/>
      <c r="G16" s="55"/>
      <c r="H16" s="55"/>
      <c r="I16" s="55"/>
      <c r="J16" s="55"/>
      <c r="K16" s="50"/>
      <c r="L16" s="51">
        <f t="shared" si="3"/>
        <v>0</v>
      </c>
      <c r="M16" s="51">
        <f t="shared" si="0"/>
        <v>0</v>
      </c>
      <c r="N16" s="51">
        <f t="shared" si="1"/>
        <v>0</v>
      </c>
      <c r="O16" s="51">
        <f t="shared" si="2"/>
        <v>0</v>
      </c>
    </row>
    <row r="17" spans="1:16" x14ac:dyDescent="0.2">
      <c r="A17" s="175"/>
      <c r="B17" s="62"/>
      <c r="C17" s="62"/>
      <c r="D17" s="72"/>
      <c r="E17" s="62"/>
      <c r="F17" s="62"/>
      <c r="G17" s="62"/>
      <c r="H17" s="55"/>
      <c r="I17" s="55"/>
      <c r="J17" s="55"/>
      <c r="K17" s="50"/>
      <c r="L17" s="51">
        <f t="shared" si="3"/>
        <v>0</v>
      </c>
      <c r="M17" s="51">
        <f t="shared" si="0"/>
        <v>0</v>
      </c>
      <c r="N17" s="51">
        <f t="shared" si="1"/>
        <v>0</v>
      </c>
      <c r="O17" s="51">
        <f t="shared" si="2"/>
        <v>0</v>
      </c>
    </row>
    <row r="18" spans="1:16" x14ac:dyDescent="0.2">
      <c r="A18" s="175"/>
      <c r="B18" s="172" t="s">
        <v>27</v>
      </c>
      <c r="C18" s="172"/>
      <c r="D18" s="172"/>
      <c r="E18" s="172"/>
      <c r="F18" s="172"/>
      <c r="G18" s="172"/>
      <c r="H18" s="172"/>
      <c r="I18" s="172"/>
      <c r="J18" s="172"/>
      <c r="K18" s="172"/>
      <c r="L18" s="56">
        <f>SUM(L11:L17)</f>
        <v>858.46408877500016</v>
      </c>
      <c r="M18" s="56">
        <f>SUM(M11:M17)</f>
        <v>81.750500000000002</v>
      </c>
      <c r="N18" s="56">
        <f>SUM(N11:N17)</f>
        <v>0</v>
      </c>
      <c r="O18" s="56">
        <f>SUM(O11:O17)</f>
        <v>983.8529400000001</v>
      </c>
    </row>
    <row r="19" spans="1:16" x14ac:dyDescent="0.2">
      <c r="A19" s="174" t="s">
        <v>21</v>
      </c>
      <c r="B19" s="61" t="s">
        <v>1623</v>
      </c>
      <c r="C19" s="61" t="s">
        <v>1624</v>
      </c>
      <c r="D19" s="71" t="s">
        <v>1625</v>
      </c>
      <c r="E19" s="61" t="s">
        <v>231</v>
      </c>
      <c r="F19" s="62">
        <v>39.06</v>
      </c>
      <c r="G19" s="62">
        <v>0</v>
      </c>
      <c r="H19" s="62">
        <v>1.82</v>
      </c>
      <c r="I19" s="62">
        <v>37.24</v>
      </c>
      <c r="J19" s="62">
        <v>0</v>
      </c>
      <c r="K19" s="99">
        <v>4</v>
      </c>
      <c r="L19" s="51">
        <f t="shared" si="3"/>
        <v>0</v>
      </c>
      <c r="M19" s="51">
        <f>K19*H19</f>
        <v>7.28</v>
      </c>
      <c r="N19" s="51">
        <f>K19*I19</f>
        <v>148.96</v>
      </c>
      <c r="O19" s="51">
        <f>J19*K19</f>
        <v>0</v>
      </c>
      <c r="P19" s="5" t="s">
        <v>1710</v>
      </c>
    </row>
    <row r="20" spans="1:16" x14ac:dyDescent="0.2">
      <c r="A20" s="174"/>
      <c r="B20" s="61"/>
      <c r="C20" s="61"/>
      <c r="D20" s="71"/>
      <c r="E20" s="54"/>
      <c r="F20" s="62"/>
      <c r="G20" s="62"/>
      <c r="H20" s="62"/>
      <c r="I20" s="62"/>
      <c r="J20" s="62"/>
      <c r="K20" s="99"/>
      <c r="L20" s="51">
        <f t="shared" si="3"/>
        <v>0</v>
      </c>
      <c r="M20" s="51">
        <f>K20*H20</f>
        <v>0</v>
      </c>
      <c r="N20" s="51">
        <f>K20*I20</f>
        <v>0</v>
      </c>
      <c r="O20" s="51">
        <f>J20*K20</f>
        <v>0</v>
      </c>
    </row>
    <row r="21" spans="1:16" x14ac:dyDescent="0.2">
      <c r="A21" s="174"/>
      <c r="B21" s="61"/>
      <c r="C21" s="61"/>
      <c r="D21" s="71"/>
      <c r="E21" s="54"/>
      <c r="F21" s="62"/>
      <c r="G21" s="62"/>
      <c r="H21" s="62"/>
      <c r="I21" s="62"/>
      <c r="J21" s="62"/>
      <c r="K21" s="99"/>
      <c r="L21" s="51">
        <f t="shared" si="3"/>
        <v>0</v>
      </c>
      <c r="M21" s="51">
        <f>K21*H21</f>
        <v>0</v>
      </c>
      <c r="N21" s="51">
        <f>K21*I21</f>
        <v>0</v>
      </c>
      <c r="O21" s="51">
        <f>J21*K21</f>
        <v>0</v>
      </c>
    </row>
    <row r="22" spans="1:16" x14ac:dyDescent="0.2">
      <c r="A22" s="174"/>
      <c r="B22" s="61"/>
      <c r="C22" s="61"/>
      <c r="D22" s="71"/>
      <c r="E22" s="54"/>
      <c r="F22" s="62"/>
      <c r="G22" s="62"/>
      <c r="H22" s="62"/>
      <c r="I22" s="62"/>
      <c r="J22" s="62"/>
      <c r="K22" s="99"/>
      <c r="L22" s="51">
        <f t="shared" si="3"/>
        <v>0</v>
      </c>
      <c r="M22" s="51">
        <f>K22*H22</f>
        <v>0</v>
      </c>
      <c r="N22" s="51">
        <f>K22*I22</f>
        <v>0</v>
      </c>
      <c r="O22" s="51">
        <f>J22*K22</f>
        <v>0</v>
      </c>
    </row>
    <row r="23" spans="1:16" x14ac:dyDescent="0.2">
      <c r="A23" s="174"/>
      <c r="B23" s="172" t="s">
        <v>27</v>
      </c>
      <c r="C23" s="172"/>
      <c r="D23" s="172"/>
      <c r="E23" s="172"/>
      <c r="F23" s="172"/>
      <c r="G23" s="172"/>
      <c r="H23" s="172"/>
      <c r="I23" s="172"/>
      <c r="J23" s="172"/>
      <c r="K23" s="172"/>
      <c r="L23" s="56">
        <f>SUM(L19:L22)</f>
        <v>0</v>
      </c>
      <c r="M23" s="56">
        <f>SUM(M19:M22)</f>
        <v>7.28</v>
      </c>
      <c r="N23" s="56">
        <f t="shared" ref="N23" si="8">SUM(N19:N22)</f>
        <v>148.96</v>
      </c>
      <c r="O23" s="56">
        <f>SUM(O19:O22)</f>
        <v>0</v>
      </c>
    </row>
    <row r="24" spans="1:16" x14ac:dyDescent="0.2">
      <c r="A24" s="174" t="s">
        <v>22</v>
      </c>
      <c r="B24" s="61">
        <v>346</v>
      </c>
      <c r="C24" s="61" t="s">
        <v>770</v>
      </c>
      <c r="D24" s="71" t="s">
        <v>771</v>
      </c>
      <c r="E24" s="61" t="s">
        <v>58</v>
      </c>
      <c r="F24" s="62">
        <v>2.37</v>
      </c>
      <c r="G24" s="62">
        <v>0</v>
      </c>
      <c r="H24" s="62">
        <v>0</v>
      </c>
      <c r="I24" s="62">
        <v>0</v>
      </c>
      <c r="J24" s="62">
        <v>2.37</v>
      </c>
      <c r="K24" s="99">
        <v>1</v>
      </c>
      <c r="L24" s="51">
        <f t="shared" si="3"/>
        <v>0</v>
      </c>
      <c r="M24" s="51">
        <f t="shared" ref="M24:M31" si="9">K24*H24</f>
        <v>0</v>
      </c>
      <c r="N24" s="51">
        <f t="shared" ref="N24:N31" si="10">K24*I24</f>
        <v>0</v>
      </c>
      <c r="O24" s="51">
        <f t="shared" ref="O24:O31" si="11">J24*K24</f>
        <v>2.37</v>
      </c>
    </row>
    <row r="25" spans="1:16" ht="25.5" x14ac:dyDescent="0.2">
      <c r="A25" s="174"/>
      <c r="B25" s="61">
        <v>344</v>
      </c>
      <c r="C25" s="61" t="s">
        <v>766</v>
      </c>
      <c r="D25" s="71" t="s">
        <v>767</v>
      </c>
      <c r="E25" s="54" t="s">
        <v>58</v>
      </c>
      <c r="F25" s="62">
        <v>1.94</v>
      </c>
      <c r="G25" s="62">
        <v>0</v>
      </c>
      <c r="H25" s="62">
        <v>0</v>
      </c>
      <c r="I25" s="62">
        <v>0</v>
      </c>
      <c r="J25" s="62">
        <v>1.94</v>
      </c>
      <c r="K25" s="99">
        <v>3</v>
      </c>
      <c r="L25" s="51">
        <f t="shared" si="3"/>
        <v>0</v>
      </c>
      <c r="M25" s="51">
        <f t="shared" si="9"/>
        <v>0</v>
      </c>
      <c r="N25" s="51">
        <f t="shared" si="10"/>
        <v>0</v>
      </c>
      <c r="O25" s="51">
        <f t="shared" si="11"/>
        <v>5.82</v>
      </c>
    </row>
    <row r="26" spans="1:16" ht="25.5" x14ac:dyDescent="0.2">
      <c r="A26" s="174"/>
      <c r="B26" s="61">
        <v>352</v>
      </c>
      <c r="C26" s="61" t="s">
        <v>782</v>
      </c>
      <c r="D26" s="71" t="s">
        <v>783</v>
      </c>
      <c r="E26" s="54" t="s">
        <v>58</v>
      </c>
      <c r="F26" s="62">
        <v>1.81</v>
      </c>
      <c r="G26" s="62">
        <v>0</v>
      </c>
      <c r="H26" s="62">
        <v>0</v>
      </c>
      <c r="I26" s="62">
        <v>0</v>
      </c>
      <c r="J26" s="62">
        <v>1.81</v>
      </c>
      <c r="K26" s="99">
        <v>1</v>
      </c>
      <c r="L26" s="51">
        <f t="shared" si="3"/>
        <v>0</v>
      </c>
      <c r="M26" s="51">
        <f t="shared" si="9"/>
        <v>0</v>
      </c>
      <c r="N26" s="51">
        <f t="shared" si="10"/>
        <v>0</v>
      </c>
      <c r="O26" s="51">
        <f t="shared" si="11"/>
        <v>1.81</v>
      </c>
    </row>
    <row r="27" spans="1:16" x14ac:dyDescent="0.2">
      <c r="A27" s="174"/>
      <c r="B27" s="61">
        <v>532</v>
      </c>
      <c r="C27" s="61" t="s">
        <v>1137</v>
      </c>
      <c r="D27" s="71" t="s">
        <v>1138</v>
      </c>
      <c r="E27" s="54" t="s">
        <v>58</v>
      </c>
      <c r="F27" s="62">
        <v>13.17</v>
      </c>
      <c r="G27" s="62">
        <v>0</v>
      </c>
      <c r="H27" s="62">
        <v>0</v>
      </c>
      <c r="I27" s="62">
        <v>0</v>
      </c>
      <c r="J27" s="62">
        <v>13.17</v>
      </c>
      <c r="K27" s="99">
        <v>2</v>
      </c>
      <c r="L27" s="51">
        <f t="shared" si="3"/>
        <v>0</v>
      </c>
      <c r="M27" s="51">
        <f t="shared" si="9"/>
        <v>0</v>
      </c>
      <c r="N27" s="51">
        <f t="shared" si="10"/>
        <v>0</v>
      </c>
      <c r="O27" s="51">
        <f t="shared" si="11"/>
        <v>26.34</v>
      </c>
    </row>
    <row r="28" spans="1:16" ht="38.25" x14ac:dyDescent="0.2">
      <c r="A28" s="174"/>
      <c r="B28" s="61">
        <v>594</v>
      </c>
      <c r="C28" s="61" t="s">
        <v>1261</v>
      </c>
      <c r="D28" s="71" t="s">
        <v>1262</v>
      </c>
      <c r="E28" s="54" t="s">
        <v>58</v>
      </c>
      <c r="F28" s="62">
        <v>4.1100000000000003</v>
      </c>
      <c r="G28" s="62">
        <v>0</v>
      </c>
      <c r="H28" s="62">
        <v>0</v>
      </c>
      <c r="I28" s="62">
        <v>0</v>
      </c>
      <c r="J28" s="62">
        <v>4.1100000000000003</v>
      </c>
      <c r="K28" s="99">
        <v>2</v>
      </c>
      <c r="L28" s="51">
        <f t="shared" si="3"/>
        <v>0</v>
      </c>
      <c r="M28" s="51">
        <f t="shared" si="9"/>
        <v>0</v>
      </c>
      <c r="N28" s="51">
        <f t="shared" si="10"/>
        <v>0</v>
      </c>
      <c r="O28" s="51">
        <f t="shared" si="11"/>
        <v>8.2200000000000006</v>
      </c>
    </row>
    <row r="29" spans="1:16" ht="38.25" x14ac:dyDescent="0.2">
      <c r="A29" s="174"/>
      <c r="B29" s="61">
        <v>615</v>
      </c>
      <c r="C29" s="61" t="s">
        <v>1303</v>
      </c>
      <c r="D29" s="71" t="s">
        <v>1304</v>
      </c>
      <c r="E29" s="54" t="s">
        <v>58</v>
      </c>
      <c r="F29" s="62">
        <v>2.83</v>
      </c>
      <c r="G29" s="62">
        <v>0</v>
      </c>
      <c r="H29" s="62">
        <v>0</v>
      </c>
      <c r="I29" s="62">
        <v>0</v>
      </c>
      <c r="J29" s="62">
        <v>2.83</v>
      </c>
      <c r="K29" s="99">
        <v>3</v>
      </c>
      <c r="L29" s="51">
        <f t="shared" si="3"/>
        <v>0</v>
      </c>
      <c r="M29" s="51">
        <f t="shared" si="9"/>
        <v>0</v>
      </c>
      <c r="N29" s="51">
        <f t="shared" si="10"/>
        <v>0</v>
      </c>
      <c r="O29" s="51">
        <f t="shared" si="11"/>
        <v>8.49</v>
      </c>
    </row>
    <row r="30" spans="1:16" ht="25.5" x14ac:dyDescent="0.2">
      <c r="A30" s="174"/>
      <c r="B30" s="61">
        <v>347</v>
      </c>
      <c r="C30" s="61" t="s">
        <v>772</v>
      </c>
      <c r="D30" s="71" t="s">
        <v>773</v>
      </c>
      <c r="E30" s="54" t="s">
        <v>58</v>
      </c>
      <c r="F30" s="62">
        <v>1.91</v>
      </c>
      <c r="G30" s="62">
        <v>0</v>
      </c>
      <c r="H30" s="62">
        <v>0</v>
      </c>
      <c r="I30" s="62">
        <v>0</v>
      </c>
      <c r="J30" s="62">
        <v>1.91</v>
      </c>
      <c r="K30" s="99">
        <v>2</v>
      </c>
      <c r="L30" s="51">
        <f t="shared" si="3"/>
        <v>0</v>
      </c>
      <c r="M30" s="51">
        <f t="shared" si="9"/>
        <v>0</v>
      </c>
      <c r="N30" s="51">
        <f t="shared" si="10"/>
        <v>0</v>
      </c>
      <c r="O30" s="51">
        <f t="shared" si="11"/>
        <v>3.82</v>
      </c>
    </row>
    <row r="31" spans="1:16" ht="153" x14ac:dyDescent="0.2">
      <c r="A31" s="174"/>
      <c r="B31" s="61">
        <v>329</v>
      </c>
      <c r="C31" s="61" t="s">
        <v>356</v>
      </c>
      <c r="D31" s="71" t="s">
        <v>738</v>
      </c>
      <c r="E31" s="54" t="s">
        <v>739</v>
      </c>
      <c r="F31" s="62">
        <v>2.85</v>
      </c>
      <c r="G31" s="62">
        <v>0</v>
      </c>
      <c r="H31" s="62">
        <v>0</v>
      </c>
      <c r="I31" s="62">
        <v>0</v>
      </c>
      <c r="J31" s="62">
        <v>2.85</v>
      </c>
      <c r="K31" s="99">
        <v>31</v>
      </c>
      <c r="L31" s="51">
        <f t="shared" si="3"/>
        <v>0</v>
      </c>
      <c r="M31" s="51">
        <f t="shared" si="9"/>
        <v>0</v>
      </c>
      <c r="N31" s="51">
        <f t="shared" si="10"/>
        <v>0</v>
      </c>
      <c r="O31" s="51">
        <f t="shared" si="11"/>
        <v>88.350000000000009</v>
      </c>
    </row>
    <row r="32" spans="1:16" x14ac:dyDescent="0.2">
      <c r="A32" s="174"/>
      <c r="B32" s="172" t="s">
        <v>27</v>
      </c>
      <c r="C32" s="172"/>
      <c r="D32" s="172"/>
      <c r="E32" s="172"/>
      <c r="F32" s="172"/>
      <c r="G32" s="172"/>
      <c r="H32" s="172"/>
      <c r="I32" s="172"/>
      <c r="J32" s="172"/>
      <c r="K32" s="172"/>
      <c r="L32" s="56">
        <f>SUM(L24:L31)</f>
        <v>0</v>
      </c>
      <c r="M32" s="56">
        <f>SUM(M24:M31)</f>
        <v>0</v>
      </c>
      <c r="N32" s="56">
        <f t="shared" ref="N32" si="12">SUM(N24:N31)</f>
        <v>0</v>
      </c>
      <c r="O32" s="56">
        <f>SUM(O24:O31)</f>
        <v>145.22000000000003</v>
      </c>
    </row>
    <row r="33" spans="1:15" ht="25.5" x14ac:dyDescent="0.2">
      <c r="A33" s="100" t="s">
        <v>1567</v>
      </c>
      <c r="B33" s="61"/>
      <c r="C33" s="61"/>
      <c r="D33" s="61"/>
      <c r="E33" s="61"/>
      <c r="F33" s="61"/>
      <c r="G33" s="96">
        <f>(L18+L23+L32)*F33</f>
        <v>0</v>
      </c>
      <c r="H33" s="96">
        <v>0</v>
      </c>
      <c r="I33" s="96">
        <f>(N18+N23+N32)*F33</f>
        <v>0</v>
      </c>
      <c r="J33" s="96">
        <f>G33</f>
        <v>0</v>
      </c>
      <c r="K33" s="97">
        <v>0</v>
      </c>
      <c r="L33" s="4">
        <f t="shared" si="3"/>
        <v>0</v>
      </c>
      <c r="M33" s="4">
        <f>K33*H33</f>
        <v>0</v>
      </c>
      <c r="N33" s="4">
        <f>K33*I33</f>
        <v>0</v>
      </c>
      <c r="O33" s="4">
        <f>J33*K33</f>
        <v>0</v>
      </c>
    </row>
    <row r="34" spans="1:15" x14ac:dyDescent="0.2">
      <c r="A34" s="172" t="s">
        <v>29</v>
      </c>
      <c r="B34" s="172"/>
      <c r="C34" s="172"/>
      <c r="D34" s="172"/>
      <c r="E34" s="172"/>
      <c r="F34" s="172"/>
      <c r="G34" s="172"/>
      <c r="H34" s="172"/>
      <c r="I34" s="172"/>
      <c r="J34" s="172"/>
      <c r="K34" s="172"/>
      <c r="L34" s="56">
        <f>ROUND(L18+L23+L32+L33,2)</f>
        <v>858.46</v>
      </c>
      <c r="M34" s="56">
        <f t="shared" ref="M34:O34" si="13">ROUND(M18+M23+M32+M33,2)</f>
        <v>89.03</v>
      </c>
      <c r="N34" s="56">
        <f t="shared" si="13"/>
        <v>148.96</v>
      </c>
      <c r="O34" s="56">
        <f t="shared" si="13"/>
        <v>1129.07</v>
      </c>
    </row>
    <row r="35" spans="1:15" x14ac:dyDescent="0.2">
      <c r="A35" s="172" t="s">
        <v>28</v>
      </c>
      <c r="B35" s="172"/>
      <c r="C35" s="172"/>
      <c r="D35" s="172"/>
      <c r="E35" s="172"/>
      <c r="F35" s="172"/>
      <c r="G35" s="172"/>
      <c r="H35" s="172"/>
      <c r="I35" s="172"/>
      <c r="J35" s="172"/>
      <c r="K35" s="172"/>
      <c r="L35" s="172"/>
      <c r="M35" s="172"/>
      <c r="N35" s="172"/>
      <c r="O35" s="57">
        <f>Ribasso</f>
        <v>0.10150000000000001</v>
      </c>
    </row>
    <row r="36" spans="1:15" x14ac:dyDescent="0.2">
      <c r="A36" s="172" t="s">
        <v>31</v>
      </c>
      <c r="B36" s="172"/>
      <c r="C36" s="172"/>
      <c r="D36" s="172"/>
      <c r="E36" s="172"/>
      <c r="F36" s="172"/>
      <c r="G36" s="172"/>
      <c r="H36" s="172"/>
      <c r="I36" s="172"/>
      <c r="J36" s="172"/>
      <c r="K36" s="172"/>
      <c r="L36" s="172"/>
      <c r="M36" s="172"/>
      <c r="N36" s="172"/>
      <c r="O36" s="56">
        <f>ROUND(O35*O34,2)</f>
        <v>114.6</v>
      </c>
    </row>
    <row r="37" spans="1:15" ht="19.5" x14ac:dyDescent="0.2">
      <c r="A37" s="170" t="s">
        <v>30</v>
      </c>
      <c r="B37" s="170"/>
      <c r="C37" s="170"/>
      <c r="D37" s="170"/>
      <c r="E37" s="170"/>
      <c r="F37" s="170"/>
      <c r="G37" s="170"/>
      <c r="H37" s="170"/>
      <c r="I37" s="170"/>
      <c r="J37" s="170"/>
      <c r="K37" s="170"/>
      <c r="L37" s="58">
        <f>L34-(O35*L34)</f>
        <v>771.32631000000003</v>
      </c>
      <c r="M37" s="58">
        <f>M34</f>
        <v>89.03</v>
      </c>
      <c r="N37" s="58">
        <f>N34</f>
        <v>148.96</v>
      </c>
      <c r="O37" s="58">
        <f>O34-O36</f>
        <v>1014.4699999999999</v>
      </c>
    </row>
    <row r="38" spans="1:15" ht="19.5" x14ac:dyDescent="0.2">
      <c r="A38" s="170" t="s">
        <v>7</v>
      </c>
      <c r="B38" s="170"/>
      <c r="C38" s="170"/>
      <c r="D38" s="170"/>
      <c r="E38" s="170"/>
      <c r="F38" s="170"/>
      <c r="G38" s="170"/>
      <c r="H38" s="170"/>
      <c r="I38" s="170"/>
      <c r="J38" s="170"/>
      <c r="K38" s="170"/>
      <c r="L38" s="170"/>
      <c r="M38" s="170"/>
      <c r="N38" s="170"/>
      <c r="O38" s="98">
        <f>M37+N37+O37</f>
        <v>1252.46</v>
      </c>
    </row>
    <row r="39" spans="1:15" x14ac:dyDescent="0.2">
      <c r="A39" s="59"/>
      <c r="B39" s="59"/>
      <c r="C39" s="59"/>
      <c r="D39" s="5" t="s">
        <v>4</v>
      </c>
    </row>
    <row r="40" spans="1:15" x14ac:dyDescent="0.2">
      <c r="A40" s="63"/>
      <c r="B40" s="63"/>
      <c r="C40" s="63"/>
      <c r="D40" s="5" t="s">
        <v>37</v>
      </c>
    </row>
  </sheetData>
  <mergeCells count="22">
    <mergeCell ref="B6:K6"/>
    <mergeCell ref="D8:K8"/>
    <mergeCell ref="C3:I3"/>
    <mergeCell ref="J3:K3"/>
    <mergeCell ref="C4:I5"/>
    <mergeCell ref="J4:J5"/>
    <mergeCell ref="A37:K37"/>
    <mergeCell ref="A38:N38"/>
    <mergeCell ref="B1:O1"/>
    <mergeCell ref="A2:O2"/>
    <mergeCell ref="A34:K34"/>
    <mergeCell ref="A36:N36"/>
    <mergeCell ref="A35:N35"/>
    <mergeCell ref="A11:A18"/>
    <mergeCell ref="B18:K18"/>
    <mergeCell ref="C7:K7"/>
    <mergeCell ref="A19:A23"/>
    <mergeCell ref="B23:K23"/>
    <mergeCell ref="A24:A32"/>
    <mergeCell ref="B32:K32"/>
    <mergeCell ref="L3:O9"/>
    <mergeCell ref="B9:K9"/>
  </mergeCells>
  <pageMargins left="0.7" right="0.7" top="0.75" bottom="0.75" header="0.3" footer="0.3"/>
  <pageSetup paperSize="9" scale="39"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1C00-000000000000}">
          <x14:formula1>
            <xm:f>Appoggio!$C$2:$C$3</xm:f>
          </x14:formula1>
          <xm:sqref>K33</xm:sqref>
        </x14:dataValidation>
        <x14:dataValidation type="list" allowBlank="1" showInputMessage="1" showErrorMessage="1" xr:uid="{00000000-0002-0000-1C00-000001000000}">
          <x14:formula1>
            <xm:f>Appoggio!$D$2:$D$3</xm:f>
          </x14:formula1>
          <xm:sqref>J4:J5</xm:sqref>
        </x14:dataValidation>
        <x14:dataValidation type="list" allowBlank="1" showInputMessage="1" showErrorMessage="1" xr:uid="{00000000-0002-0000-1C00-000002000000}">
          <x14:formula1>
            <xm:f>Appoggio!$A$2:$A$5</xm:f>
          </x14:formula1>
          <xm:sqref>B7</xm:sqref>
        </x14:dataValidation>
      </x14:dataValidations>
    </ext>
  </extLst>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9"/>
    <pageSetUpPr fitToPage="1"/>
  </sheetPr>
  <dimension ref="A1:O36"/>
  <sheetViews>
    <sheetView zoomScaleNormal="100" workbookViewId="0">
      <selection activeCell="K19" sqref="K19"/>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0"/>
      <c r="B1" s="152" t="s">
        <v>1560</v>
      </c>
      <c r="C1" s="153"/>
      <c r="D1" s="153"/>
      <c r="E1" s="153"/>
      <c r="F1" s="153"/>
      <c r="G1" s="153"/>
      <c r="H1" s="153"/>
      <c r="I1" s="153"/>
      <c r="J1" s="153"/>
      <c r="K1" s="153"/>
      <c r="L1" s="153"/>
      <c r="M1" s="153"/>
      <c r="N1" s="153"/>
      <c r="O1" s="154"/>
    </row>
    <row r="2" spans="1:15" ht="19.5" x14ac:dyDescent="0.25">
      <c r="A2" s="149" t="s">
        <v>1559</v>
      </c>
      <c r="B2" s="150"/>
      <c r="C2" s="150"/>
      <c r="D2" s="150"/>
      <c r="E2" s="150"/>
      <c r="F2" s="150"/>
      <c r="G2" s="150"/>
      <c r="H2" s="150"/>
      <c r="I2" s="150"/>
      <c r="J2" s="150"/>
      <c r="K2" s="150"/>
      <c r="L2" s="150"/>
      <c r="M2" s="150"/>
      <c r="N2" s="150"/>
      <c r="O2" s="151"/>
    </row>
    <row r="3" spans="1:15" x14ac:dyDescent="0.2">
      <c r="A3" s="30" t="s">
        <v>0</v>
      </c>
      <c r="B3" s="82" t="str">
        <f>INTESTAZIONE!B2</f>
        <v>Tecnocostruzioni s.r.l.</v>
      </c>
      <c r="C3" s="164" t="s">
        <v>1558</v>
      </c>
      <c r="D3" s="165"/>
      <c r="E3" s="165"/>
      <c r="F3" s="165"/>
      <c r="G3" s="165"/>
      <c r="H3" s="165"/>
      <c r="I3" s="166"/>
      <c r="J3" s="203" t="s">
        <v>1616</v>
      </c>
      <c r="K3" s="204"/>
      <c r="L3" s="207" t="s">
        <v>1741</v>
      </c>
      <c r="M3" s="207"/>
      <c r="N3" s="208"/>
      <c r="O3" s="209"/>
    </row>
    <row r="4" spans="1:15" ht="30" customHeight="1" x14ac:dyDescent="0.2">
      <c r="A4" s="30" t="s">
        <v>1</v>
      </c>
      <c r="B4" s="44">
        <v>45504</v>
      </c>
      <c r="C4" s="179"/>
      <c r="D4" s="180"/>
      <c r="E4" s="180"/>
      <c r="F4" s="180"/>
      <c r="G4" s="180"/>
      <c r="H4" s="180"/>
      <c r="I4" s="181"/>
      <c r="J4" s="205"/>
      <c r="K4" s="45" t="s">
        <v>1617</v>
      </c>
      <c r="L4" s="210"/>
      <c r="M4" s="210"/>
      <c r="N4" s="211"/>
      <c r="O4" s="212"/>
    </row>
    <row r="5" spans="1:15" x14ac:dyDescent="0.2">
      <c r="A5" s="30" t="s">
        <v>2</v>
      </c>
      <c r="B5" s="46" t="s">
        <v>1717</v>
      </c>
      <c r="C5" s="167"/>
      <c r="D5" s="168"/>
      <c r="E5" s="168"/>
      <c r="F5" s="168"/>
      <c r="G5" s="168"/>
      <c r="H5" s="168"/>
      <c r="I5" s="169"/>
      <c r="J5" s="206"/>
      <c r="K5" s="47"/>
      <c r="L5" s="210"/>
      <c r="M5" s="210"/>
      <c r="N5" s="211"/>
      <c r="O5" s="212"/>
    </row>
    <row r="6" spans="1:15" x14ac:dyDescent="0.2">
      <c r="A6" s="83" t="s">
        <v>19</v>
      </c>
      <c r="B6" s="202" t="s">
        <v>1718</v>
      </c>
      <c r="C6" s="202"/>
      <c r="D6" s="202"/>
      <c r="E6" s="202"/>
      <c r="F6" s="202"/>
      <c r="G6" s="202"/>
      <c r="H6" s="202"/>
      <c r="I6" s="202"/>
      <c r="J6" s="202"/>
      <c r="K6" s="202"/>
      <c r="L6" s="210"/>
      <c r="M6" s="210"/>
      <c r="N6" s="211"/>
      <c r="O6" s="212"/>
    </row>
    <row r="7" spans="1:15" x14ac:dyDescent="0.2">
      <c r="A7" s="83" t="s">
        <v>39</v>
      </c>
      <c r="B7" s="30"/>
      <c r="C7" s="171" t="s">
        <v>40</v>
      </c>
      <c r="D7" s="171"/>
      <c r="E7" s="171"/>
      <c r="F7" s="171"/>
      <c r="G7" s="171"/>
      <c r="H7" s="171"/>
      <c r="I7" s="171"/>
      <c r="J7" s="171"/>
      <c r="K7" s="171"/>
      <c r="L7" s="210"/>
      <c r="M7" s="210"/>
      <c r="N7" s="211"/>
      <c r="O7" s="212"/>
    </row>
    <row r="8" spans="1:15" x14ac:dyDescent="0.2">
      <c r="A8" s="84" t="s">
        <v>1557</v>
      </c>
      <c r="B8" s="30"/>
      <c r="C8" s="30"/>
      <c r="D8" s="171" t="s">
        <v>41</v>
      </c>
      <c r="E8" s="171"/>
      <c r="F8" s="171"/>
      <c r="G8" s="171"/>
      <c r="H8" s="171"/>
      <c r="I8" s="171"/>
      <c r="J8" s="171"/>
      <c r="K8" s="171"/>
      <c r="L8" s="210"/>
      <c r="M8" s="210"/>
      <c r="N8" s="211"/>
      <c r="O8" s="212"/>
    </row>
    <row r="9" spans="1:15" x14ac:dyDescent="0.2">
      <c r="A9" s="84" t="s">
        <v>3</v>
      </c>
      <c r="B9" s="173" t="s">
        <v>1719</v>
      </c>
      <c r="C9" s="173"/>
      <c r="D9" s="173"/>
      <c r="E9" s="173"/>
      <c r="F9" s="173"/>
      <c r="G9" s="173"/>
      <c r="H9" s="173"/>
      <c r="I9" s="173"/>
      <c r="J9" s="173"/>
      <c r="K9" s="173"/>
      <c r="L9" s="213"/>
      <c r="M9" s="213"/>
      <c r="N9" s="214"/>
      <c r="O9" s="215"/>
    </row>
    <row r="10" spans="1:15" ht="63.75" x14ac:dyDescent="0.2">
      <c r="A10" s="48" t="s">
        <v>38</v>
      </c>
      <c r="B10" s="49" t="s">
        <v>9</v>
      </c>
      <c r="C10" s="49" t="s">
        <v>1568</v>
      </c>
      <c r="D10" s="49" t="s">
        <v>3</v>
      </c>
      <c r="E10" s="49" t="s">
        <v>13</v>
      </c>
      <c r="F10" s="49" t="s">
        <v>14</v>
      </c>
      <c r="G10" s="49" t="s">
        <v>16</v>
      </c>
      <c r="H10" s="49" t="s">
        <v>17</v>
      </c>
      <c r="I10" s="49" t="s">
        <v>18</v>
      </c>
      <c r="J10" s="49" t="s">
        <v>15</v>
      </c>
      <c r="K10" s="49" t="s">
        <v>23</v>
      </c>
      <c r="L10" s="49" t="s">
        <v>1556</v>
      </c>
      <c r="M10" s="49" t="s">
        <v>26</v>
      </c>
      <c r="N10" s="49" t="s">
        <v>25</v>
      </c>
      <c r="O10" s="49" t="s">
        <v>24</v>
      </c>
    </row>
    <row r="11" spans="1:15" x14ac:dyDescent="0.2">
      <c r="A11" s="175" t="s">
        <v>20</v>
      </c>
      <c r="B11" s="61"/>
      <c r="C11" s="61"/>
      <c r="D11" s="71"/>
      <c r="E11" s="61"/>
      <c r="F11" s="62"/>
      <c r="G11" s="62"/>
      <c r="H11" s="62"/>
      <c r="I11" s="62"/>
      <c r="J11" s="62"/>
      <c r="K11" s="99"/>
      <c r="L11" s="51">
        <f>G11*K11</f>
        <v>0</v>
      </c>
      <c r="M11" s="51">
        <f t="shared" ref="M11:M16" si="0">K11*H11</f>
        <v>0</v>
      </c>
      <c r="N11" s="51">
        <f t="shared" ref="N11:N16" si="1">K11*I11</f>
        <v>0</v>
      </c>
      <c r="O11" s="51">
        <f t="shared" ref="O11:O16" si="2">J11*K11</f>
        <v>0</v>
      </c>
    </row>
    <row r="12" spans="1:15" x14ac:dyDescent="0.2">
      <c r="A12" s="175"/>
      <c r="B12" s="61"/>
      <c r="C12" s="61"/>
      <c r="D12" s="71"/>
      <c r="E12" s="61"/>
      <c r="F12" s="62"/>
      <c r="G12" s="62"/>
      <c r="H12" s="62"/>
      <c r="I12" s="62"/>
      <c r="J12" s="62"/>
      <c r="K12" s="99"/>
      <c r="L12" s="51">
        <f t="shared" ref="L12:L29" si="3">G12*K12</f>
        <v>0</v>
      </c>
      <c r="M12" s="51">
        <f t="shared" si="0"/>
        <v>0</v>
      </c>
      <c r="N12" s="51">
        <f t="shared" si="1"/>
        <v>0</v>
      </c>
      <c r="O12" s="51">
        <f t="shared" si="2"/>
        <v>0</v>
      </c>
    </row>
    <row r="13" spans="1:15" x14ac:dyDescent="0.2">
      <c r="A13" s="175"/>
      <c r="B13" s="61"/>
      <c r="C13" s="61"/>
      <c r="D13" s="71"/>
      <c r="E13" s="61"/>
      <c r="F13" s="62"/>
      <c r="G13" s="62"/>
      <c r="H13" s="62"/>
      <c r="I13" s="62"/>
      <c r="J13" s="62"/>
      <c r="K13" s="52"/>
      <c r="L13" s="51">
        <f t="shared" si="3"/>
        <v>0</v>
      </c>
      <c r="M13" s="51">
        <f t="shared" si="0"/>
        <v>0</v>
      </c>
      <c r="N13" s="51">
        <f t="shared" si="1"/>
        <v>0</v>
      </c>
      <c r="O13" s="51">
        <f t="shared" si="2"/>
        <v>0</v>
      </c>
    </row>
    <row r="14" spans="1:15" x14ac:dyDescent="0.2">
      <c r="A14" s="175"/>
      <c r="B14" s="61"/>
      <c r="C14" s="61"/>
      <c r="D14" s="71"/>
      <c r="E14" s="61"/>
      <c r="F14" s="62"/>
      <c r="G14" s="62"/>
      <c r="H14" s="62"/>
      <c r="I14" s="62"/>
      <c r="J14" s="62"/>
      <c r="K14" s="50"/>
      <c r="L14" s="51">
        <f t="shared" si="3"/>
        <v>0</v>
      </c>
      <c r="M14" s="51">
        <f t="shared" si="0"/>
        <v>0</v>
      </c>
      <c r="N14" s="51">
        <f t="shared" si="1"/>
        <v>0</v>
      </c>
      <c r="O14" s="51">
        <f t="shared" si="2"/>
        <v>0</v>
      </c>
    </row>
    <row r="15" spans="1:15" x14ac:dyDescent="0.2">
      <c r="A15" s="175"/>
      <c r="B15" s="61"/>
      <c r="C15" s="61"/>
      <c r="D15" s="53"/>
      <c r="E15" s="54"/>
      <c r="F15" s="55"/>
      <c r="G15" s="55"/>
      <c r="H15" s="55"/>
      <c r="I15" s="55"/>
      <c r="J15" s="55"/>
      <c r="K15" s="50"/>
      <c r="L15" s="51">
        <f t="shared" si="3"/>
        <v>0</v>
      </c>
      <c r="M15" s="51">
        <f t="shared" si="0"/>
        <v>0</v>
      </c>
      <c r="N15" s="51">
        <f t="shared" si="1"/>
        <v>0</v>
      </c>
      <c r="O15" s="51">
        <f t="shared" si="2"/>
        <v>0</v>
      </c>
    </row>
    <row r="16" spans="1:15" x14ac:dyDescent="0.2">
      <c r="A16" s="175"/>
      <c r="B16" s="62"/>
      <c r="C16" s="62"/>
      <c r="D16" s="72"/>
      <c r="E16" s="62"/>
      <c r="F16" s="62"/>
      <c r="G16" s="62"/>
      <c r="H16" s="55"/>
      <c r="I16" s="55"/>
      <c r="J16" s="55"/>
      <c r="K16" s="50"/>
      <c r="L16" s="51">
        <f t="shared" si="3"/>
        <v>0</v>
      </c>
      <c r="M16" s="51">
        <f t="shared" si="0"/>
        <v>0</v>
      </c>
      <c r="N16" s="51">
        <f t="shared" si="1"/>
        <v>0</v>
      </c>
      <c r="O16" s="51">
        <f t="shared" si="2"/>
        <v>0</v>
      </c>
    </row>
    <row r="17" spans="1:15" x14ac:dyDescent="0.2">
      <c r="A17" s="175"/>
      <c r="B17" s="172" t="s">
        <v>27</v>
      </c>
      <c r="C17" s="172"/>
      <c r="D17" s="172"/>
      <c r="E17" s="172"/>
      <c r="F17" s="172"/>
      <c r="G17" s="172"/>
      <c r="H17" s="172"/>
      <c r="I17" s="172"/>
      <c r="J17" s="172"/>
      <c r="K17" s="172"/>
      <c r="L17" s="56">
        <f>SUM(L11:L16)</f>
        <v>0</v>
      </c>
      <c r="M17" s="56">
        <f>SUM(M11:M16)</f>
        <v>0</v>
      </c>
      <c r="N17" s="56">
        <f>SUM(N11:N16)</f>
        <v>0</v>
      </c>
      <c r="O17" s="56">
        <f>SUM(O11:O16)</f>
        <v>0</v>
      </c>
    </row>
    <row r="18" spans="1:15" x14ac:dyDescent="0.2">
      <c r="A18" s="174" t="s">
        <v>21</v>
      </c>
      <c r="B18" s="61"/>
      <c r="C18" s="61"/>
      <c r="D18" s="71"/>
      <c r="E18" s="61"/>
      <c r="F18" s="62"/>
      <c r="G18" s="62"/>
      <c r="H18" s="62"/>
      <c r="I18" s="62"/>
      <c r="J18" s="62"/>
      <c r="K18" s="99"/>
      <c r="L18" s="51">
        <f t="shared" si="3"/>
        <v>0</v>
      </c>
      <c r="M18" s="51">
        <f>K18*H18</f>
        <v>0</v>
      </c>
      <c r="N18" s="51">
        <f>K18*I18</f>
        <v>0</v>
      </c>
      <c r="O18" s="51">
        <f>J18*K18</f>
        <v>0</v>
      </c>
    </row>
    <row r="19" spans="1:15" x14ac:dyDescent="0.2">
      <c r="A19" s="174"/>
      <c r="B19" s="61"/>
      <c r="C19" s="61"/>
      <c r="D19" s="71"/>
      <c r="E19" s="54"/>
      <c r="F19" s="62"/>
      <c r="G19" s="62"/>
      <c r="H19" s="62"/>
      <c r="I19" s="62"/>
      <c r="J19" s="62"/>
      <c r="K19" s="99"/>
      <c r="L19" s="51">
        <f t="shared" si="3"/>
        <v>0</v>
      </c>
      <c r="M19" s="51">
        <f>K19*H19</f>
        <v>0</v>
      </c>
      <c r="N19" s="51">
        <f>K19*I19</f>
        <v>0</v>
      </c>
      <c r="O19" s="51">
        <f>J19*K19</f>
        <v>0</v>
      </c>
    </row>
    <row r="20" spans="1:15" x14ac:dyDescent="0.2">
      <c r="A20" s="174"/>
      <c r="B20" s="61"/>
      <c r="C20" s="61"/>
      <c r="D20" s="71"/>
      <c r="E20" s="54"/>
      <c r="F20" s="62"/>
      <c r="G20" s="62"/>
      <c r="H20" s="62"/>
      <c r="I20" s="62"/>
      <c r="J20" s="62"/>
      <c r="K20" s="99"/>
      <c r="L20" s="51">
        <f t="shared" si="3"/>
        <v>0</v>
      </c>
      <c r="M20" s="51">
        <f>K20*H20</f>
        <v>0</v>
      </c>
      <c r="N20" s="51">
        <f>K20*I20</f>
        <v>0</v>
      </c>
      <c r="O20" s="51">
        <f>J20*K20</f>
        <v>0</v>
      </c>
    </row>
    <row r="21" spans="1:15" x14ac:dyDescent="0.2">
      <c r="A21" s="174"/>
      <c r="B21" s="61"/>
      <c r="C21" s="61"/>
      <c r="D21" s="71"/>
      <c r="E21" s="54"/>
      <c r="F21" s="62"/>
      <c r="G21" s="62"/>
      <c r="H21" s="62"/>
      <c r="I21" s="62"/>
      <c r="J21" s="62"/>
      <c r="K21" s="99"/>
      <c r="L21" s="51">
        <f t="shared" si="3"/>
        <v>0</v>
      </c>
      <c r="M21" s="51">
        <f>K21*H21</f>
        <v>0</v>
      </c>
      <c r="N21" s="51">
        <f>K21*I21</f>
        <v>0</v>
      </c>
      <c r="O21" s="51">
        <f>J21*K21</f>
        <v>0</v>
      </c>
    </row>
    <row r="22" spans="1:15" x14ac:dyDescent="0.2">
      <c r="A22" s="174"/>
      <c r="B22" s="172" t="s">
        <v>27</v>
      </c>
      <c r="C22" s="172"/>
      <c r="D22" s="172"/>
      <c r="E22" s="172"/>
      <c r="F22" s="172"/>
      <c r="G22" s="172"/>
      <c r="H22" s="172"/>
      <c r="I22" s="172"/>
      <c r="J22" s="172"/>
      <c r="K22" s="172"/>
      <c r="L22" s="56">
        <f>SUM(L18:L21)</f>
        <v>0</v>
      </c>
      <c r="M22" s="56">
        <f>SUM(M18:M21)</f>
        <v>0</v>
      </c>
      <c r="N22" s="56">
        <f t="shared" ref="N22" si="4">SUM(N18:N21)</f>
        <v>0</v>
      </c>
      <c r="O22" s="56">
        <f>SUM(O18:O21)</f>
        <v>0</v>
      </c>
    </row>
    <row r="23" spans="1:15" ht="140.25" x14ac:dyDescent="0.2">
      <c r="A23" s="174" t="s">
        <v>22</v>
      </c>
      <c r="B23" s="61">
        <v>201</v>
      </c>
      <c r="C23" s="61" t="s">
        <v>399</v>
      </c>
      <c r="D23" s="71" t="s">
        <v>400</v>
      </c>
      <c r="E23" s="61" t="s">
        <v>401</v>
      </c>
      <c r="F23" s="62">
        <v>1.2649999999999999</v>
      </c>
      <c r="G23" s="62">
        <v>0</v>
      </c>
      <c r="H23" s="62">
        <v>0</v>
      </c>
      <c r="I23" s="62">
        <v>0</v>
      </c>
      <c r="J23" s="62">
        <v>1.2649999999999999</v>
      </c>
      <c r="K23" s="99">
        <v>0</v>
      </c>
      <c r="L23" s="51">
        <f t="shared" si="3"/>
        <v>0</v>
      </c>
      <c r="M23" s="51">
        <f>K23*H23</f>
        <v>0</v>
      </c>
      <c r="N23" s="51">
        <f>K23*I23</f>
        <v>0</v>
      </c>
      <c r="O23" s="51">
        <f>J23*K23</f>
        <v>0</v>
      </c>
    </row>
    <row r="24" spans="1:15" x14ac:dyDescent="0.2">
      <c r="A24" s="174"/>
      <c r="B24" s="61"/>
      <c r="C24" s="61"/>
      <c r="D24" s="71"/>
      <c r="E24" s="54"/>
      <c r="F24" s="62"/>
      <c r="G24" s="62"/>
      <c r="H24" s="62"/>
      <c r="I24" s="62"/>
      <c r="J24" s="62"/>
      <c r="K24" s="99"/>
      <c r="L24" s="51">
        <f t="shared" si="3"/>
        <v>0</v>
      </c>
      <c r="M24" s="51">
        <f>K24*H24</f>
        <v>0</v>
      </c>
      <c r="N24" s="51">
        <f>K24*I24</f>
        <v>0</v>
      </c>
      <c r="O24" s="51">
        <f>J24*K24</f>
        <v>0</v>
      </c>
    </row>
    <row r="25" spans="1:15" x14ac:dyDescent="0.2">
      <c r="A25" s="174"/>
      <c r="B25" s="61"/>
      <c r="C25" s="61"/>
      <c r="D25" s="71"/>
      <c r="E25" s="54"/>
      <c r="F25" s="62"/>
      <c r="G25" s="62"/>
      <c r="H25" s="62"/>
      <c r="I25" s="62"/>
      <c r="J25" s="62"/>
      <c r="K25" s="99"/>
      <c r="L25" s="51">
        <f t="shared" si="3"/>
        <v>0</v>
      </c>
      <c r="M25" s="51">
        <f>K25*H25</f>
        <v>0</v>
      </c>
      <c r="N25" s="51">
        <f>K25*I25</f>
        <v>0</v>
      </c>
      <c r="O25" s="51">
        <f>J25*K25</f>
        <v>0</v>
      </c>
    </row>
    <row r="26" spans="1:15" x14ac:dyDescent="0.2">
      <c r="A26" s="174"/>
      <c r="B26" s="61"/>
      <c r="C26" s="61"/>
      <c r="D26" s="71"/>
      <c r="E26" s="54"/>
      <c r="F26" s="62"/>
      <c r="G26" s="62"/>
      <c r="H26" s="62"/>
      <c r="I26" s="62"/>
      <c r="J26" s="62"/>
      <c r="K26" s="99"/>
      <c r="L26" s="51">
        <f t="shared" si="3"/>
        <v>0</v>
      </c>
      <c r="M26" s="51">
        <f>K26*H26</f>
        <v>0</v>
      </c>
      <c r="N26" s="51">
        <f>K26*I26</f>
        <v>0</v>
      </c>
      <c r="O26" s="51">
        <f>J26*K26</f>
        <v>0</v>
      </c>
    </row>
    <row r="27" spans="1:15" x14ac:dyDescent="0.2">
      <c r="A27" s="174"/>
      <c r="B27" s="61"/>
      <c r="C27" s="61"/>
      <c r="D27" s="71"/>
      <c r="E27" s="54"/>
      <c r="F27" s="62"/>
      <c r="G27" s="62"/>
      <c r="H27" s="62"/>
      <c r="I27" s="62"/>
      <c r="J27" s="62"/>
      <c r="K27" s="99"/>
      <c r="L27" s="51">
        <f t="shared" si="3"/>
        <v>0</v>
      </c>
      <c r="M27" s="51">
        <f>K27*H27</f>
        <v>0</v>
      </c>
      <c r="N27" s="51">
        <f>K27*I27</f>
        <v>0</v>
      </c>
      <c r="O27" s="51">
        <f>J27*K27</f>
        <v>0</v>
      </c>
    </row>
    <row r="28" spans="1:15" x14ac:dyDescent="0.2">
      <c r="A28" s="174"/>
      <c r="B28" s="172" t="s">
        <v>27</v>
      </c>
      <c r="C28" s="172"/>
      <c r="D28" s="172"/>
      <c r="E28" s="172"/>
      <c r="F28" s="172"/>
      <c r="G28" s="172"/>
      <c r="H28" s="172"/>
      <c r="I28" s="172"/>
      <c r="J28" s="172"/>
      <c r="K28" s="172"/>
      <c r="L28" s="56">
        <f>SUM(L23:L27)</f>
        <v>0</v>
      </c>
      <c r="M28" s="56">
        <f>SUM(M23:M27)</f>
        <v>0</v>
      </c>
      <c r="N28" s="56">
        <f t="shared" ref="N28" si="5">SUM(N23:N27)</f>
        <v>0</v>
      </c>
      <c r="O28" s="56">
        <f>SUM(O23:O27)</f>
        <v>0</v>
      </c>
    </row>
    <row r="29" spans="1:15" ht="25.5" x14ac:dyDescent="0.2">
      <c r="A29" s="100" t="s">
        <v>1567</v>
      </c>
      <c r="B29" s="61"/>
      <c r="C29" s="61"/>
      <c r="D29" s="61"/>
      <c r="E29" s="61"/>
      <c r="F29" s="61"/>
      <c r="G29" s="96">
        <f>(L17+L22+L28)*F29</f>
        <v>0</v>
      </c>
      <c r="H29" s="96">
        <v>0</v>
      </c>
      <c r="I29" s="96">
        <f>(N17+N22+N28)*F29</f>
        <v>0</v>
      </c>
      <c r="J29" s="96">
        <f>G29</f>
        <v>0</v>
      </c>
      <c r="K29" s="97">
        <v>0</v>
      </c>
      <c r="L29" s="4">
        <f t="shared" si="3"/>
        <v>0</v>
      </c>
      <c r="M29" s="4">
        <f>K29*H29</f>
        <v>0</v>
      </c>
      <c r="N29" s="4">
        <f>K29*I29</f>
        <v>0</v>
      </c>
      <c r="O29" s="4">
        <f>J29*K29</f>
        <v>0</v>
      </c>
    </row>
    <row r="30" spans="1:15" x14ac:dyDescent="0.2">
      <c r="A30" s="172" t="s">
        <v>29</v>
      </c>
      <c r="B30" s="172"/>
      <c r="C30" s="172"/>
      <c r="D30" s="172"/>
      <c r="E30" s="172"/>
      <c r="F30" s="172"/>
      <c r="G30" s="172"/>
      <c r="H30" s="172"/>
      <c r="I30" s="172"/>
      <c r="J30" s="172"/>
      <c r="K30" s="172"/>
      <c r="L30" s="56">
        <f>ROUND(L17+L22+L28+L29,2)</f>
        <v>0</v>
      </c>
      <c r="M30" s="56">
        <f t="shared" ref="M30:O30" si="6">ROUND(M17+M22+M28+M29,2)</f>
        <v>0</v>
      </c>
      <c r="N30" s="56">
        <f t="shared" si="6"/>
        <v>0</v>
      </c>
      <c r="O30" s="56">
        <f t="shared" si="6"/>
        <v>0</v>
      </c>
    </row>
    <row r="31" spans="1:15" x14ac:dyDescent="0.2">
      <c r="A31" s="172" t="s">
        <v>28</v>
      </c>
      <c r="B31" s="172"/>
      <c r="C31" s="172"/>
      <c r="D31" s="172"/>
      <c r="E31" s="172"/>
      <c r="F31" s="172"/>
      <c r="G31" s="172"/>
      <c r="H31" s="172"/>
      <c r="I31" s="172"/>
      <c r="J31" s="172"/>
      <c r="K31" s="172"/>
      <c r="L31" s="172"/>
      <c r="M31" s="172"/>
      <c r="N31" s="172"/>
      <c r="O31" s="57">
        <f>Ribasso</f>
        <v>0.10150000000000001</v>
      </c>
    </row>
    <row r="32" spans="1:15" x14ac:dyDescent="0.2">
      <c r="A32" s="172" t="s">
        <v>31</v>
      </c>
      <c r="B32" s="172"/>
      <c r="C32" s="172"/>
      <c r="D32" s="172"/>
      <c r="E32" s="172"/>
      <c r="F32" s="172"/>
      <c r="G32" s="172"/>
      <c r="H32" s="172"/>
      <c r="I32" s="172"/>
      <c r="J32" s="172"/>
      <c r="K32" s="172"/>
      <c r="L32" s="172"/>
      <c r="M32" s="172"/>
      <c r="N32" s="172"/>
      <c r="O32" s="56">
        <f>ROUND(O31*O30,2)</f>
        <v>0</v>
      </c>
    </row>
    <row r="33" spans="1:15" ht="19.5" x14ac:dyDescent="0.2">
      <c r="A33" s="170" t="s">
        <v>30</v>
      </c>
      <c r="B33" s="170"/>
      <c r="C33" s="170"/>
      <c r="D33" s="170"/>
      <c r="E33" s="170"/>
      <c r="F33" s="170"/>
      <c r="G33" s="170"/>
      <c r="H33" s="170"/>
      <c r="I33" s="170"/>
      <c r="J33" s="170"/>
      <c r="K33" s="170"/>
      <c r="L33" s="58">
        <f>L30-(O31*L30)</f>
        <v>0</v>
      </c>
      <c r="M33" s="58">
        <f>M30</f>
        <v>0</v>
      </c>
      <c r="N33" s="58">
        <f>N30</f>
        <v>0</v>
      </c>
      <c r="O33" s="58">
        <f>O30-O32</f>
        <v>0</v>
      </c>
    </row>
    <row r="34" spans="1:15" ht="19.5" x14ac:dyDescent="0.2">
      <c r="A34" s="170" t="s">
        <v>7</v>
      </c>
      <c r="B34" s="170"/>
      <c r="C34" s="170"/>
      <c r="D34" s="170"/>
      <c r="E34" s="170"/>
      <c r="F34" s="170"/>
      <c r="G34" s="170"/>
      <c r="H34" s="170"/>
      <c r="I34" s="170"/>
      <c r="J34" s="170"/>
      <c r="K34" s="170"/>
      <c r="L34" s="170"/>
      <c r="M34" s="170"/>
      <c r="N34" s="170"/>
      <c r="O34" s="98">
        <f>M33+N33+O33</f>
        <v>0</v>
      </c>
    </row>
    <row r="35" spans="1:15" x14ac:dyDescent="0.2">
      <c r="A35" s="59"/>
      <c r="B35" s="59"/>
      <c r="C35" s="59"/>
      <c r="D35" s="5" t="s">
        <v>4</v>
      </c>
    </row>
    <row r="36" spans="1:15" x14ac:dyDescent="0.2">
      <c r="A36" s="63"/>
      <c r="B36" s="63"/>
      <c r="C36" s="63"/>
      <c r="D36" s="5" t="s">
        <v>37</v>
      </c>
    </row>
  </sheetData>
  <mergeCells count="22">
    <mergeCell ref="B6:K6"/>
    <mergeCell ref="D8:K8"/>
    <mergeCell ref="C3:I3"/>
    <mergeCell ref="J3:K3"/>
    <mergeCell ref="C4:I5"/>
    <mergeCell ref="J4:J5"/>
    <mergeCell ref="A33:K33"/>
    <mergeCell ref="A34:N34"/>
    <mergeCell ref="B1:O1"/>
    <mergeCell ref="A2:O2"/>
    <mergeCell ref="A30:K30"/>
    <mergeCell ref="A32:N32"/>
    <mergeCell ref="A31:N31"/>
    <mergeCell ref="A11:A17"/>
    <mergeCell ref="B17:K17"/>
    <mergeCell ref="C7:K7"/>
    <mergeCell ref="A18:A22"/>
    <mergeCell ref="B22:K22"/>
    <mergeCell ref="A23:A28"/>
    <mergeCell ref="B28:K28"/>
    <mergeCell ref="L3:O9"/>
    <mergeCell ref="B9:K9"/>
  </mergeCells>
  <pageMargins left="0.7" right="0.7" top="0.75" bottom="0.75" header="0.3" footer="0.3"/>
  <pageSetup paperSize="9" scale="46"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1D00-000000000000}">
          <x14:formula1>
            <xm:f>Appoggio!$C$2:$C$3</xm:f>
          </x14:formula1>
          <xm:sqref>K29</xm:sqref>
        </x14:dataValidation>
        <x14:dataValidation type="list" allowBlank="1" showInputMessage="1" showErrorMessage="1" xr:uid="{00000000-0002-0000-1D00-000001000000}">
          <x14:formula1>
            <xm:f>Appoggio!$D$2:$D$3</xm:f>
          </x14:formula1>
          <xm:sqref>J4:J5</xm:sqref>
        </x14:dataValidation>
        <x14:dataValidation type="list" allowBlank="1" showInputMessage="1" showErrorMessage="1" xr:uid="{00000000-0002-0000-1D00-000002000000}">
          <x14:formula1>
            <xm:f>Appoggio!$A$2:$A$5</xm:f>
          </x14:formula1>
          <xm:sqref>B7</xm:sqref>
        </x14:dataValidation>
      </x14:dataValidations>
    </ext>
  </extLst>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O36"/>
  <sheetViews>
    <sheetView topLeftCell="G13" zoomScaleNormal="100" workbookViewId="0">
      <selection activeCell="E47" sqref="A1:E49"/>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0"/>
      <c r="B1" s="152" t="s">
        <v>1560</v>
      </c>
      <c r="C1" s="153"/>
      <c r="D1" s="153"/>
      <c r="E1" s="153"/>
      <c r="F1" s="153"/>
      <c r="G1" s="153"/>
      <c r="H1" s="153"/>
      <c r="I1" s="153"/>
      <c r="J1" s="153"/>
      <c r="K1" s="153"/>
      <c r="L1" s="153"/>
      <c r="M1" s="153"/>
      <c r="N1" s="153"/>
      <c r="O1" s="154"/>
    </row>
    <row r="2" spans="1:15" ht="19.5" x14ac:dyDescent="0.25">
      <c r="A2" s="149" t="s">
        <v>1559</v>
      </c>
      <c r="B2" s="150"/>
      <c r="C2" s="150"/>
      <c r="D2" s="150"/>
      <c r="E2" s="150"/>
      <c r="F2" s="150"/>
      <c r="G2" s="150"/>
      <c r="H2" s="150"/>
      <c r="I2" s="150"/>
      <c r="J2" s="150"/>
      <c r="K2" s="150"/>
      <c r="L2" s="150"/>
      <c r="M2" s="150"/>
      <c r="N2" s="150"/>
      <c r="O2" s="151"/>
    </row>
    <row r="3" spans="1:15" x14ac:dyDescent="0.2">
      <c r="A3" s="30" t="s">
        <v>0</v>
      </c>
      <c r="B3" s="82" t="str">
        <f>INTESTAZIONE!B2</f>
        <v>Tecnocostruzioni s.r.l.</v>
      </c>
      <c r="C3" s="164" t="s">
        <v>1558</v>
      </c>
      <c r="D3" s="165"/>
      <c r="E3" s="165"/>
      <c r="F3" s="165"/>
      <c r="G3" s="165"/>
      <c r="H3" s="165"/>
      <c r="I3" s="166"/>
      <c r="J3" s="203" t="s">
        <v>1616</v>
      </c>
      <c r="K3" s="204"/>
      <c r="L3" s="155"/>
      <c r="M3" s="155"/>
      <c r="N3" s="156"/>
      <c r="O3" s="157"/>
    </row>
    <row r="4" spans="1:15" ht="30" customHeight="1" x14ac:dyDescent="0.2">
      <c r="A4" s="30" t="s">
        <v>1</v>
      </c>
      <c r="B4" s="44"/>
      <c r="C4" s="179"/>
      <c r="D4" s="180"/>
      <c r="E4" s="180"/>
      <c r="F4" s="180"/>
      <c r="G4" s="180"/>
      <c r="H4" s="180"/>
      <c r="I4" s="181"/>
      <c r="J4" s="205"/>
      <c r="K4" s="45" t="s">
        <v>1617</v>
      </c>
      <c r="L4" s="158"/>
      <c r="M4" s="158"/>
      <c r="N4" s="159"/>
      <c r="O4" s="160"/>
    </row>
    <row r="5" spans="1:15" x14ac:dyDescent="0.2">
      <c r="A5" s="30" t="s">
        <v>2</v>
      </c>
      <c r="B5" s="46"/>
      <c r="C5" s="167"/>
      <c r="D5" s="168"/>
      <c r="E5" s="168"/>
      <c r="F5" s="168"/>
      <c r="G5" s="168"/>
      <c r="H5" s="168"/>
      <c r="I5" s="169"/>
      <c r="J5" s="206"/>
      <c r="K5" s="47"/>
      <c r="L5" s="158"/>
      <c r="M5" s="158"/>
      <c r="N5" s="159"/>
      <c r="O5" s="160"/>
    </row>
    <row r="6" spans="1:15" x14ac:dyDescent="0.2">
      <c r="A6" s="83" t="s">
        <v>19</v>
      </c>
      <c r="B6" s="202"/>
      <c r="C6" s="202"/>
      <c r="D6" s="202"/>
      <c r="E6" s="202"/>
      <c r="F6" s="202"/>
      <c r="G6" s="202"/>
      <c r="H6" s="202"/>
      <c r="I6" s="202"/>
      <c r="J6" s="202"/>
      <c r="K6" s="202"/>
      <c r="L6" s="158"/>
      <c r="M6" s="158"/>
      <c r="N6" s="159"/>
      <c r="O6" s="160"/>
    </row>
    <row r="7" spans="1:15" x14ac:dyDescent="0.2">
      <c r="A7" s="83" t="s">
        <v>39</v>
      </c>
      <c r="B7" s="30"/>
      <c r="C7" s="171" t="s">
        <v>40</v>
      </c>
      <c r="D7" s="171"/>
      <c r="E7" s="171"/>
      <c r="F7" s="171"/>
      <c r="G7" s="171"/>
      <c r="H7" s="171"/>
      <c r="I7" s="171"/>
      <c r="J7" s="171"/>
      <c r="K7" s="171"/>
      <c r="L7" s="158"/>
      <c r="M7" s="158"/>
      <c r="N7" s="159"/>
      <c r="O7" s="160"/>
    </row>
    <row r="8" spans="1:15" x14ac:dyDescent="0.2">
      <c r="A8" s="84" t="s">
        <v>1557</v>
      </c>
      <c r="B8" s="30"/>
      <c r="C8" s="30"/>
      <c r="D8" s="171" t="s">
        <v>41</v>
      </c>
      <c r="E8" s="171"/>
      <c r="F8" s="171"/>
      <c r="G8" s="171"/>
      <c r="H8" s="171"/>
      <c r="I8" s="171"/>
      <c r="J8" s="171"/>
      <c r="K8" s="171"/>
      <c r="L8" s="158"/>
      <c r="M8" s="158"/>
      <c r="N8" s="159"/>
      <c r="O8" s="160"/>
    </row>
    <row r="9" spans="1:15" ht="84" customHeight="1" x14ac:dyDescent="0.2">
      <c r="A9" s="84" t="s">
        <v>3</v>
      </c>
      <c r="B9" s="173"/>
      <c r="C9" s="173"/>
      <c r="D9" s="173"/>
      <c r="E9" s="173"/>
      <c r="F9" s="173"/>
      <c r="G9" s="173"/>
      <c r="H9" s="173"/>
      <c r="I9" s="173"/>
      <c r="J9" s="173"/>
      <c r="K9" s="173"/>
      <c r="L9" s="161"/>
      <c r="M9" s="161"/>
      <c r="N9" s="162"/>
      <c r="O9" s="163"/>
    </row>
    <row r="10" spans="1:15" ht="63.75" x14ac:dyDescent="0.2">
      <c r="A10" s="48" t="s">
        <v>38</v>
      </c>
      <c r="B10" s="49" t="s">
        <v>9</v>
      </c>
      <c r="C10" s="49" t="s">
        <v>1568</v>
      </c>
      <c r="D10" s="49" t="s">
        <v>3</v>
      </c>
      <c r="E10" s="49" t="s">
        <v>13</v>
      </c>
      <c r="F10" s="49" t="s">
        <v>14</v>
      </c>
      <c r="G10" s="49" t="s">
        <v>16</v>
      </c>
      <c r="H10" s="49" t="s">
        <v>17</v>
      </c>
      <c r="I10" s="49" t="s">
        <v>18</v>
      </c>
      <c r="J10" s="49" t="s">
        <v>15</v>
      </c>
      <c r="K10" s="49" t="s">
        <v>23</v>
      </c>
      <c r="L10" s="49" t="s">
        <v>1556</v>
      </c>
      <c r="M10" s="49" t="s">
        <v>26</v>
      </c>
      <c r="N10" s="49" t="s">
        <v>25</v>
      </c>
      <c r="O10" s="49" t="s">
        <v>24</v>
      </c>
    </row>
    <row r="11" spans="1:15" x14ac:dyDescent="0.2">
      <c r="A11" s="175" t="s">
        <v>20</v>
      </c>
      <c r="B11" s="61"/>
      <c r="C11" s="61"/>
      <c r="D11" s="71"/>
      <c r="E11" s="61"/>
      <c r="F11" s="62"/>
      <c r="G11" s="62"/>
      <c r="H11" s="62"/>
      <c r="I11" s="62"/>
      <c r="J11" s="62"/>
      <c r="K11" s="99"/>
      <c r="L11" s="51">
        <f>G11*K11</f>
        <v>0</v>
      </c>
      <c r="M11" s="51">
        <f t="shared" ref="M11:M16" si="0">K11*H11</f>
        <v>0</v>
      </c>
      <c r="N11" s="51">
        <f t="shared" ref="N11:N16" si="1">K11*I11</f>
        <v>0</v>
      </c>
      <c r="O11" s="51">
        <f t="shared" ref="O11:O16" si="2">J11*K11</f>
        <v>0</v>
      </c>
    </row>
    <row r="12" spans="1:15" x14ac:dyDescent="0.2">
      <c r="A12" s="175"/>
      <c r="B12" s="61"/>
      <c r="C12" s="61"/>
      <c r="D12" s="71"/>
      <c r="E12" s="61"/>
      <c r="F12" s="62"/>
      <c r="G12" s="62"/>
      <c r="H12" s="62"/>
      <c r="I12" s="62"/>
      <c r="J12" s="62"/>
      <c r="K12" s="99"/>
      <c r="L12" s="51">
        <f t="shared" ref="L12:L29" si="3">G12*K12</f>
        <v>0</v>
      </c>
      <c r="M12" s="51">
        <f t="shared" si="0"/>
        <v>0</v>
      </c>
      <c r="N12" s="51">
        <f t="shared" si="1"/>
        <v>0</v>
      </c>
      <c r="O12" s="51">
        <f t="shared" si="2"/>
        <v>0</v>
      </c>
    </row>
    <row r="13" spans="1:15" x14ac:dyDescent="0.2">
      <c r="A13" s="175"/>
      <c r="B13" s="61"/>
      <c r="C13" s="61"/>
      <c r="D13" s="71"/>
      <c r="E13" s="61"/>
      <c r="F13" s="62"/>
      <c r="G13" s="62"/>
      <c r="H13" s="62"/>
      <c r="I13" s="62"/>
      <c r="J13" s="62"/>
      <c r="K13" s="52"/>
      <c r="L13" s="51">
        <f t="shared" si="3"/>
        <v>0</v>
      </c>
      <c r="M13" s="51">
        <f t="shared" si="0"/>
        <v>0</v>
      </c>
      <c r="N13" s="51">
        <f t="shared" si="1"/>
        <v>0</v>
      </c>
      <c r="O13" s="51">
        <f t="shared" si="2"/>
        <v>0</v>
      </c>
    </row>
    <row r="14" spans="1:15" x14ac:dyDescent="0.2">
      <c r="A14" s="175"/>
      <c r="B14" s="61"/>
      <c r="C14" s="61"/>
      <c r="D14" s="71"/>
      <c r="E14" s="61"/>
      <c r="F14" s="62"/>
      <c r="G14" s="62"/>
      <c r="H14" s="62"/>
      <c r="I14" s="62"/>
      <c r="J14" s="62"/>
      <c r="K14" s="50"/>
      <c r="L14" s="51">
        <f t="shared" si="3"/>
        <v>0</v>
      </c>
      <c r="M14" s="51">
        <f t="shared" si="0"/>
        <v>0</v>
      </c>
      <c r="N14" s="51">
        <f t="shared" si="1"/>
        <v>0</v>
      </c>
      <c r="O14" s="51">
        <f t="shared" si="2"/>
        <v>0</v>
      </c>
    </row>
    <row r="15" spans="1:15" x14ac:dyDescent="0.2">
      <c r="A15" s="175"/>
      <c r="B15" s="61"/>
      <c r="C15" s="61"/>
      <c r="D15" s="53"/>
      <c r="E15" s="54"/>
      <c r="F15" s="55"/>
      <c r="G15" s="55"/>
      <c r="H15" s="55"/>
      <c r="I15" s="55"/>
      <c r="J15" s="55"/>
      <c r="K15" s="50"/>
      <c r="L15" s="51">
        <f t="shared" si="3"/>
        <v>0</v>
      </c>
      <c r="M15" s="51">
        <f t="shared" si="0"/>
        <v>0</v>
      </c>
      <c r="N15" s="51">
        <f t="shared" si="1"/>
        <v>0</v>
      </c>
      <c r="O15" s="51">
        <f t="shared" si="2"/>
        <v>0</v>
      </c>
    </row>
    <row r="16" spans="1:15" x14ac:dyDescent="0.2">
      <c r="A16" s="175"/>
      <c r="B16" s="62"/>
      <c r="C16" s="62"/>
      <c r="D16" s="72"/>
      <c r="E16" s="62"/>
      <c r="F16" s="62"/>
      <c r="G16" s="62"/>
      <c r="H16" s="55"/>
      <c r="I16" s="55"/>
      <c r="J16" s="55"/>
      <c r="K16" s="50"/>
      <c r="L16" s="51">
        <f t="shared" si="3"/>
        <v>0</v>
      </c>
      <c r="M16" s="51">
        <f t="shared" si="0"/>
        <v>0</v>
      </c>
      <c r="N16" s="51">
        <f t="shared" si="1"/>
        <v>0</v>
      </c>
      <c r="O16" s="51">
        <f t="shared" si="2"/>
        <v>0</v>
      </c>
    </row>
    <row r="17" spans="1:15" x14ac:dyDescent="0.2">
      <c r="A17" s="175"/>
      <c r="B17" s="172" t="s">
        <v>27</v>
      </c>
      <c r="C17" s="172"/>
      <c r="D17" s="172"/>
      <c r="E17" s="172"/>
      <c r="F17" s="172"/>
      <c r="G17" s="172"/>
      <c r="H17" s="172"/>
      <c r="I17" s="172"/>
      <c r="J17" s="172"/>
      <c r="K17" s="172"/>
      <c r="L17" s="56">
        <f>SUM(L11:L16)</f>
        <v>0</v>
      </c>
      <c r="M17" s="56">
        <f>SUM(M11:M16)</f>
        <v>0</v>
      </c>
      <c r="N17" s="56">
        <f>SUM(N11:N16)</f>
        <v>0</v>
      </c>
      <c r="O17" s="56">
        <f>SUM(O11:O16)</f>
        <v>0</v>
      </c>
    </row>
    <row r="18" spans="1:15" x14ac:dyDescent="0.2">
      <c r="A18" s="174" t="s">
        <v>21</v>
      </c>
      <c r="B18" s="61"/>
      <c r="C18" s="61"/>
      <c r="D18" s="71"/>
      <c r="E18" s="61"/>
      <c r="F18" s="62"/>
      <c r="G18" s="62"/>
      <c r="H18" s="62"/>
      <c r="I18" s="62"/>
      <c r="J18" s="62"/>
      <c r="K18" s="99"/>
      <c r="L18" s="51">
        <f t="shared" si="3"/>
        <v>0</v>
      </c>
      <c r="M18" s="51">
        <f>K18*H18</f>
        <v>0</v>
      </c>
      <c r="N18" s="51">
        <f>K18*I18</f>
        <v>0</v>
      </c>
      <c r="O18" s="51">
        <f>J18*K18</f>
        <v>0</v>
      </c>
    </row>
    <row r="19" spans="1:15" x14ac:dyDescent="0.2">
      <c r="A19" s="174"/>
      <c r="B19" s="61"/>
      <c r="C19" s="61"/>
      <c r="D19" s="71"/>
      <c r="E19" s="54"/>
      <c r="F19" s="62"/>
      <c r="G19" s="62"/>
      <c r="H19" s="62"/>
      <c r="I19" s="62"/>
      <c r="J19" s="62"/>
      <c r="K19" s="99"/>
      <c r="L19" s="51">
        <f t="shared" si="3"/>
        <v>0</v>
      </c>
      <c r="M19" s="51">
        <f>K19*H19</f>
        <v>0</v>
      </c>
      <c r="N19" s="51">
        <f>K19*I19</f>
        <v>0</v>
      </c>
      <c r="O19" s="51">
        <f>J19*K19</f>
        <v>0</v>
      </c>
    </row>
    <row r="20" spans="1:15" x14ac:dyDescent="0.2">
      <c r="A20" s="174"/>
      <c r="B20" s="61"/>
      <c r="C20" s="61"/>
      <c r="D20" s="71"/>
      <c r="E20" s="54"/>
      <c r="F20" s="62"/>
      <c r="G20" s="62"/>
      <c r="H20" s="62"/>
      <c r="I20" s="62"/>
      <c r="J20" s="62"/>
      <c r="K20" s="99"/>
      <c r="L20" s="51">
        <f t="shared" si="3"/>
        <v>0</v>
      </c>
      <c r="M20" s="51">
        <f>K20*H20</f>
        <v>0</v>
      </c>
      <c r="N20" s="51">
        <f>K20*I20</f>
        <v>0</v>
      </c>
      <c r="O20" s="51">
        <f>J20*K20</f>
        <v>0</v>
      </c>
    </row>
    <row r="21" spans="1:15" x14ac:dyDescent="0.2">
      <c r="A21" s="174"/>
      <c r="B21" s="61"/>
      <c r="C21" s="61"/>
      <c r="D21" s="71"/>
      <c r="E21" s="54"/>
      <c r="F21" s="62"/>
      <c r="G21" s="62"/>
      <c r="H21" s="62"/>
      <c r="I21" s="62"/>
      <c r="J21" s="62"/>
      <c r="K21" s="99"/>
      <c r="L21" s="51">
        <f t="shared" si="3"/>
        <v>0</v>
      </c>
      <c r="M21" s="51">
        <f>K21*H21</f>
        <v>0</v>
      </c>
      <c r="N21" s="51">
        <f>K21*I21</f>
        <v>0</v>
      </c>
      <c r="O21" s="51">
        <f>J21*K21</f>
        <v>0</v>
      </c>
    </row>
    <row r="22" spans="1:15" x14ac:dyDescent="0.2">
      <c r="A22" s="174"/>
      <c r="B22" s="172" t="s">
        <v>27</v>
      </c>
      <c r="C22" s="172"/>
      <c r="D22" s="172"/>
      <c r="E22" s="172"/>
      <c r="F22" s="172"/>
      <c r="G22" s="172"/>
      <c r="H22" s="172"/>
      <c r="I22" s="172"/>
      <c r="J22" s="172"/>
      <c r="K22" s="172"/>
      <c r="L22" s="56">
        <f>SUM(L18:L21)</f>
        <v>0</v>
      </c>
      <c r="M22" s="56">
        <f>SUM(M18:M21)</f>
        <v>0</v>
      </c>
      <c r="N22" s="56">
        <f t="shared" ref="N22" si="4">SUM(N18:N21)</f>
        <v>0</v>
      </c>
      <c r="O22" s="56">
        <f>SUM(O18:O21)</f>
        <v>0</v>
      </c>
    </row>
    <row r="23" spans="1:15" x14ac:dyDescent="0.2">
      <c r="A23" s="174" t="s">
        <v>22</v>
      </c>
      <c r="B23" s="61"/>
      <c r="C23" s="61"/>
      <c r="D23" s="71"/>
      <c r="E23" s="61"/>
      <c r="F23" s="62"/>
      <c r="G23" s="62"/>
      <c r="H23" s="62"/>
      <c r="I23" s="62"/>
      <c r="J23" s="62"/>
      <c r="K23" s="99"/>
      <c r="L23" s="51">
        <f t="shared" si="3"/>
        <v>0</v>
      </c>
      <c r="M23" s="51">
        <f>K23*H23</f>
        <v>0</v>
      </c>
      <c r="N23" s="51">
        <f>K23*I23</f>
        <v>0</v>
      </c>
      <c r="O23" s="51">
        <f>J23*K23</f>
        <v>0</v>
      </c>
    </row>
    <row r="24" spans="1:15" x14ac:dyDescent="0.2">
      <c r="A24" s="174"/>
      <c r="B24" s="61"/>
      <c r="C24" s="61"/>
      <c r="D24" s="71"/>
      <c r="E24" s="54"/>
      <c r="F24" s="62"/>
      <c r="G24" s="62"/>
      <c r="H24" s="62"/>
      <c r="I24" s="62"/>
      <c r="J24" s="62"/>
      <c r="K24" s="99"/>
      <c r="L24" s="51">
        <f t="shared" si="3"/>
        <v>0</v>
      </c>
      <c r="M24" s="51">
        <f>K24*H24</f>
        <v>0</v>
      </c>
      <c r="N24" s="51">
        <f>K24*I24</f>
        <v>0</v>
      </c>
      <c r="O24" s="51">
        <f>J24*K24</f>
        <v>0</v>
      </c>
    </row>
    <row r="25" spans="1:15" x14ac:dyDescent="0.2">
      <c r="A25" s="174"/>
      <c r="B25" s="61"/>
      <c r="C25" s="61"/>
      <c r="D25" s="71"/>
      <c r="E25" s="54"/>
      <c r="F25" s="62"/>
      <c r="G25" s="62"/>
      <c r="H25" s="62"/>
      <c r="I25" s="62"/>
      <c r="J25" s="62"/>
      <c r="K25" s="99"/>
      <c r="L25" s="51">
        <f t="shared" si="3"/>
        <v>0</v>
      </c>
      <c r="M25" s="51">
        <f>K25*H25</f>
        <v>0</v>
      </c>
      <c r="N25" s="51">
        <f>K25*I25</f>
        <v>0</v>
      </c>
      <c r="O25" s="51">
        <f>J25*K25</f>
        <v>0</v>
      </c>
    </row>
    <row r="26" spans="1:15" x14ac:dyDescent="0.2">
      <c r="A26" s="174"/>
      <c r="B26" s="61"/>
      <c r="C26" s="61"/>
      <c r="D26" s="71"/>
      <c r="E26" s="54"/>
      <c r="F26" s="62"/>
      <c r="G26" s="62"/>
      <c r="H26" s="62"/>
      <c r="I26" s="62"/>
      <c r="J26" s="62"/>
      <c r="K26" s="99"/>
      <c r="L26" s="51">
        <f t="shared" si="3"/>
        <v>0</v>
      </c>
      <c r="M26" s="51">
        <f>K26*H26</f>
        <v>0</v>
      </c>
      <c r="N26" s="51">
        <f>K26*I26</f>
        <v>0</v>
      </c>
      <c r="O26" s="51">
        <f>J26*K26</f>
        <v>0</v>
      </c>
    </row>
    <row r="27" spans="1:15" x14ac:dyDescent="0.2">
      <c r="A27" s="174"/>
      <c r="B27" s="61"/>
      <c r="C27" s="61"/>
      <c r="D27" s="71"/>
      <c r="E27" s="54"/>
      <c r="F27" s="62"/>
      <c r="G27" s="62"/>
      <c r="H27" s="62"/>
      <c r="I27" s="62"/>
      <c r="J27" s="62"/>
      <c r="K27" s="99"/>
      <c r="L27" s="51">
        <f t="shared" si="3"/>
        <v>0</v>
      </c>
      <c r="M27" s="51">
        <f>K27*H27</f>
        <v>0</v>
      </c>
      <c r="N27" s="51">
        <f>K27*I27</f>
        <v>0</v>
      </c>
      <c r="O27" s="51">
        <f>J27*K27</f>
        <v>0</v>
      </c>
    </row>
    <row r="28" spans="1:15" x14ac:dyDescent="0.2">
      <c r="A28" s="174"/>
      <c r="B28" s="172" t="s">
        <v>27</v>
      </c>
      <c r="C28" s="172"/>
      <c r="D28" s="172"/>
      <c r="E28" s="172"/>
      <c r="F28" s="172"/>
      <c r="G28" s="172"/>
      <c r="H28" s="172"/>
      <c r="I28" s="172"/>
      <c r="J28" s="172"/>
      <c r="K28" s="172"/>
      <c r="L28" s="56">
        <f>SUM(L23:L27)</f>
        <v>0</v>
      </c>
      <c r="M28" s="56">
        <f>SUM(M23:M27)</f>
        <v>0</v>
      </c>
      <c r="N28" s="56">
        <f t="shared" ref="N28" si="5">SUM(N23:N27)</f>
        <v>0</v>
      </c>
      <c r="O28" s="56">
        <f>SUM(O23:O27)</f>
        <v>0</v>
      </c>
    </row>
    <row r="29" spans="1:15" ht="25.5" x14ac:dyDescent="0.2">
      <c r="A29" s="100" t="s">
        <v>1567</v>
      </c>
      <c r="B29" s="61"/>
      <c r="C29" s="61"/>
      <c r="D29" s="61"/>
      <c r="E29" s="61"/>
      <c r="F29" s="61"/>
      <c r="G29" s="96">
        <f>(L17+L22+L28)*F29</f>
        <v>0</v>
      </c>
      <c r="H29" s="96">
        <v>0</v>
      </c>
      <c r="I29" s="96">
        <f>(N17+N22+N28)*F29</f>
        <v>0</v>
      </c>
      <c r="J29" s="96">
        <f>G29</f>
        <v>0</v>
      </c>
      <c r="K29" s="97">
        <v>0</v>
      </c>
      <c r="L29" s="4">
        <f t="shared" si="3"/>
        <v>0</v>
      </c>
      <c r="M29" s="4">
        <f>K29*H29</f>
        <v>0</v>
      </c>
      <c r="N29" s="4">
        <f>K29*I29</f>
        <v>0</v>
      </c>
      <c r="O29" s="4">
        <f>J29*K29</f>
        <v>0</v>
      </c>
    </row>
    <row r="30" spans="1:15" x14ac:dyDescent="0.2">
      <c r="A30" s="172" t="s">
        <v>29</v>
      </c>
      <c r="B30" s="172"/>
      <c r="C30" s="172"/>
      <c r="D30" s="172"/>
      <c r="E30" s="172"/>
      <c r="F30" s="172"/>
      <c r="G30" s="172"/>
      <c r="H30" s="172"/>
      <c r="I30" s="172"/>
      <c r="J30" s="172"/>
      <c r="K30" s="172"/>
      <c r="L30" s="56">
        <f>ROUND(L17+L22+L28+L29,2)</f>
        <v>0</v>
      </c>
      <c r="M30" s="56">
        <f t="shared" ref="M30:O30" si="6">ROUND(M17+M22+M28+M29,2)</f>
        <v>0</v>
      </c>
      <c r="N30" s="56">
        <f t="shared" si="6"/>
        <v>0</v>
      </c>
      <c r="O30" s="56">
        <f t="shared" si="6"/>
        <v>0</v>
      </c>
    </row>
    <row r="31" spans="1:15" x14ac:dyDescent="0.2">
      <c r="A31" s="172" t="s">
        <v>28</v>
      </c>
      <c r="B31" s="172"/>
      <c r="C31" s="172"/>
      <c r="D31" s="172"/>
      <c r="E31" s="172"/>
      <c r="F31" s="172"/>
      <c r="G31" s="172"/>
      <c r="H31" s="172"/>
      <c r="I31" s="172"/>
      <c r="J31" s="172"/>
      <c r="K31" s="172"/>
      <c r="L31" s="172"/>
      <c r="M31" s="172"/>
      <c r="N31" s="172"/>
      <c r="O31" s="57">
        <f>Ribasso</f>
        <v>0.10150000000000001</v>
      </c>
    </row>
    <row r="32" spans="1:15" x14ac:dyDescent="0.2">
      <c r="A32" s="172" t="s">
        <v>31</v>
      </c>
      <c r="B32" s="172"/>
      <c r="C32" s="172"/>
      <c r="D32" s="172"/>
      <c r="E32" s="172"/>
      <c r="F32" s="172"/>
      <c r="G32" s="172"/>
      <c r="H32" s="172"/>
      <c r="I32" s="172"/>
      <c r="J32" s="172"/>
      <c r="K32" s="172"/>
      <c r="L32" s="172"/>
      <c r="M32" s="172"/>
      <c r="N32" s="172"/>
      <c r="O32" s="56">
        <f>ROUND(O31*O30,2)</f>
        <v>0</v>
      </c>
    </row>
    <row r="33" spans="1:15" ht="19.5" x14ac:dyDescent="0.2">
      <c r="A33" s="170" t="s">
        <v>30</v>
      </c>
      <c r="B33" s="170"/>
      <c r="C33" s="170"/>
      <c r="D33" s="170"/>
      <c r="E33" s="170"/>
      <c r="F33" s="170"/>
      <c r="G33" s="170"/>
      <c r="H33" s="170"/>
      <c r="I33" s="170"/>
      <c r="J33" s="170"/>
      <c r="K33" s="170"/>
      <c r="L33" s="58">
        <f>L30-(O31*L30)</f>
        <v>0</v>
      </c>
      <c r="M33" s="58">
        <f>M30</f>
        <v>0</v>
      </c>
      <c r="N33" s="58">
        <f>N30</f>
        <v>0</v>
      </c>
      <c r="O33" s="58">
        <f>O30-O32</f>
        <v>0</v>
      </c>
    </row>
    <row r="34" spans="1:15" ht="19.5" x14ac:dyDescent="0.2">
      <c r="A34" s="170" t="s">
        <v>7</v>
      </c>
      <c r="B34" s="170"/>
      <c r="C34" s="170"/>
      <c r="D34" s="170"/>
      <c r="E34" s="170"/>
      <c r="F34" s="170"/>
      <c r="G34" s="170"/>
      <c r="H34" s="170"/>
      <c r="I34" s="170"/>
      <c r="J34" s="170"/>
      <c r="K34" s="170"/>
      <c r="L34" s="170"/>
      <c r="M34" s="170"/>
      <c r="N34" s="170"/>
      <c r="O34" s="98">
        <f>M33+N33+O33</f>
        <v>0</v>
      </c>
    </row>
    <row r="35" spans="1:15" x14ac:dyDescent="0.2">
      <c r="A35" s="59"/>
      <c r="B35" s="59"/>
      <c r="C35" s="59"/>
      <c r="D35" s="5" t="s">
        <v>4</v>
      </c>
    </row>
    <row r="36" spans="1:15" x14ac:dyDescent="0.2">
      <c r="A36" s="63"/>
      <c r="B36" s="63"/>
      <c r="C36" s="63"/>
      <c r="D36" s="5" t="s">
        <v>37</v>
      </c>
    </row>
  </sheetData>
  <mergeCells count="22">
    <mergeCell ref="B6:K6"/>
    <mergeCell ref="D8:K8"/>
    <mergeCell ref="C3:I3"/>
    <mergeCell ref="J3:K3"/>
    <mergeCell ref="C4:I5"/>
    <mergeCell ref="J4:J5"/>
    <mergeCell ref="A33:K33"/>
    <mergeCell ref="A34:N34"/>
    <mergeCell ref="B1:O1"/>
    <mergeCell ref="A2:O2"/>
    <mergeCell ref="A30:K30"/>
    <mergeCell ref="A32:N32"/>
    <mergeCell ref="A31:N31"/>
    <mergeCell ref="A11:A17"/>
    <mergeCell ref="B17:K17"/>
    <mergeCell ref="C7:K7"/>
    <mergeCell ref="A18:A22"/>
    <mergeCell ref="B22:K22"/>
    <mergeCell ref="A23:A28"/>
    <mergeCell ref="B28:K28"/>
    <mergeCell ref="L3:O9"/>
    <mergeCell ref="B9:K9"/>
  </mergeCells>
  <pageMargins left="0.7" right="0.7" top="0.75" bottom="0.75" header="0.3" footer="0.3"/>
  <pageSetup paperSize="9" scale="46"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1E00-000000000000}">
          <x14:formula1>
            <xm:f>Appoggio!$C$2:$C$3</xm:f>
          </x14:formula1>
          <xm:sqref>K29</xm:sqref>
        </x14:dataValidation>
        <x14:dataValidation type="list" allowBlank="1" showInputMessage="1" showErrorMessage="1" xr:uid="{00000000-0002-0000-1E00-000001000000}">
          <x14:formula1>
            <xm:f>Appoggio!$D$2:$D$3</xm:f>
          </x14:formula1>
          <xm:sqref>J4:J5</xm:sqref>
        </x14:dataValidation>
        <x14:dataValidation type="list" allowBlank="1" showInputMessage="1" showErrorMessage="1" xr:uid="{00000000-0002-0000-1E00-000002000000}">
          <x14:formula1>
            <xm:f>Appoggio!$A$2:$A$5</xm:f>
          </x14:formula1>
          <xm:sqref>B7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pageSetUpPr fitToPage="1"/>
  </sheetPr>
  <dimension ref="A1:P61"/>
  <sheetViews>
    <sheetView topLeftCell="A3" zoomScaleNormal="100" workbookViewId="0">
      <selection activeCell="A10" sqref="A10:XFD10"/>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4" width="16" style="5" bestFit="1" customWidth="1"/>
    <col min="15" max="15" width="18" style="5" bestFit="1" customWidth="1"/>
    <col min="16" max="16384" width="26.7109375" style="5"/>
  </cols>
  <sheetData>
    <row r="1" spans="1:16" ht="100.5" customHeight="1" x14ac:dyDescent="0.2">
      <c r="A1" s="60"/>
      <c r="B1" s="152" t="s">
        <v>1560</v>
      </c>
      <c r="C1" s="153"/>
      <c r="D1" s="153"/>
      <c r="E1" s="153"/>
      <c r="F1" s="153"/>
      <c r="G1" s="153"/>
      <c r="H1" s="153"/>
      <c r="I1" s="153"/>
      <c r="J1" s="153"/>
      <c r="K1" s="153"/>
      <c r="L1" s="153"/>
      <c r="M1" s="153"/>
      <c r="N1" s="153"/>
      <c r="O1" s="154"/>
    </row>
    <row r="2" spans="1:16" ht="19.5" x14ac:dyDescent="0.25">
      <c r="A2" s="149" t="s">
        <v>1559</v>
      </c>
      <c r="B2" s="150"/>
      <c r="C2" s="150"/>
      <c r="D2" s="150"/>
      <c r="E2" s="150"/>
      <c r="F2" s="150"/>
      <c r="G2" s="150"/>
      <c r="H2" s="150"/>
      <c r="I2" s="150"/>
      <c r="J2" s="150"/>
      <c r="K2" s="150"/>
      <c r="L2" s="150"/>
      <c r="M2" s="150"/>
      <c r="N2" s="150"/>
      <c r="O2" s="151"/>
    </row>
    <row r="3" spans="1:16" x14ac:dyDescent="0.2">
      <c r="A3" s="30" t="s">
        <v>0</v>
      </c>
      <c r="B3" s="82" t="str">
        <f>INTESTAZIONE!B2</f>
        <v>Tecnocostruzioni s.r.l.</v>
      </c>
      <c r="C3" s="155" t="s">
        <v>1558</v>
      </c>
      <c r="D3" s="156"/>
      <c r="E3" s="156"/>
      <c r="F3" s="156"/>
      <c r="G3" s="156"/>
      <c r="H3" s="156"/>
      <c r="I3" s="156"/>
      <c r="J3" s="156"/>
      <c r="K3" s="157"/>
      <c r="L3" s="155"/>
      <c r="M3" s="155"/>
      <c r="N3" s="156"/>
      <c r="O3" s="157"/>
    </row>
    <row r="4" spans="1:16" ht="30" customHeight="1" x14ac:dyDescent="0.2">
      <c r="A4" s="30" t="s">
        <v>1</v>
      </c>
      <c r="B4" s="108" t="str">
        <f>INTESTAZIONE!F4</f>
        <v>Luglio 2024</v>
      </c>
      <c r="C4" s="179"/>
      <c r="D4" s="180"/>
      <c r="E4" s="180"/>
      <c r="F4" s="180"/>
      <c r="G4" s="180"/>
      <c r="H4" s="180"/>
      <c r="I4" s="180"/>
      <c r="J4" s="180"/>
      <c r="K4" s="181"/>
      <c r="L4" s="158"/>
      <c r="M4" s="158"/>
      <c r="N4" s="159"/>
      <c r="O4" s="160"/>
    </row>
    <row r="5" spans="1:16" x14ac:dyDescent="0.2">
      <c r="A5" s="30" t="s">
        <v>2</v>
      </c>
      <c r="B5" s="123" t="s">
        <v>1597</v>
      </c>
      <c r="C5" s="167"/>
      <c r="D5" s="168"/>
      <c r="E5" s="168"/>
      <c r="F5" s="168"/>
      <c r="G5" s="168"/>
      <c r="H5" s="168"/>
      <c r="I5" s="168"/>
      <c r="J5" s="168"/>
      <c r="K5" s="169"/>
      <c r="L5" s="158"/>
      <c r="M5" s="158"/>
      <c r="N5" s="159"/>
      <c r="O5" s="160"/>
    </row>
    <row r="6" spans="1:16" x14ac:dyDescent="0.2">
      <c r="A6" s="83" t="s">
        <v>39</v>
      </c>
      <c r="B6" s="30" t="s">
        <v>1563</v>
      </c>
      <c r="C6" s="171" t="s">
        <v>40</v>
      </c>
      <c r="D6" s="171"/>
      <c r="E6" s="171"/>
      <c r="F6" s="171"/>
      <c r="G6" s="171"/>
      <c r="H6" s="171"/>
      <c r="I6" s="171"/>
      <c r="J6" s="171"/>
      <c r="K6" s="171"/>
      <c r="L6" s="158"/>
      <c r="M6" s="158"/>
      <c r="N6" s="159"/>
      <c r="O6" s="160"/>
    </row>
    <row r="7" spans="1:16" x14ac:dyDescent="0.2">
      <c r="A7" s="84" t="s">
        <v>1557</v>
      </c>
      <c r="B7" s="30" t="s">
        <v>1598</v>
      </c>
      <c r="C7" s="30" t="s">
        <v>1608</v>
      </c>
      <c r="D7" s="171" t="s">
        <v>41</v>
      </c>
      <c r="E7" s="171"/>
      <c r="F7" s="171"/>
      <c r="G7" s="171"/>
      <c r="H7" s="171"/>
      <c r="I7" s="171"/>
      <c r="J7" s="171"/>
      <c r="K7" s="171"/>
      <c r="L7" s="158"/>
      <c r="M7" s="158"/>
      <c r="N7" s="159"/>
      <c r="O7" s="160"/>
    </row>
    <row r="8" spans="1:16" ht="63.75" x14ac:dyDescent="0.2">
      <c r="A8" s="48" t="s">
        <v>1599</v>
      </c>
      <c r="B8" s="49" t="s">
        <v>9</v>
      </c>
      <c r="C8" s="49" t="s">
        <v>1568</v>
      </c>
      <c r="D8" s="49" t="s">
        <v>3</v>
      </c>
      <c r="E8" s="49" t="s">
        <v>13</v>
      </c>
      <c r="F8" s="49" t="s">
        <v>14</v>
      </c>
      <c r="G8" s="49" t="s">
        <v>16</v>
      </c>
      <c r="H8" s="49" t="s">
        <v>17</v>
      </c>
      <c r="I8" s="49" t="s">
        <v>18</v>
      </c>
      <c r="J8" s="49" t="s">
        <v>15</v>
      </c>
      <c r="K8" s="49" t="s">
        <v>23</v>
      </c>
      <c r="L8" s="49" t="s">
        <v>1556</v>
      </c>
      <c r="M8" s="49" t="s">
        <v>26</v>
      </c>
      <c r="N8" s="49" t="s">
        <v>25</v>
      </c>
      <c r="O8" s="49" t="s">
        <v>24</v>
      </c>
    </row>
    <row r="9" spans="1:16" s="142" customFormat="1" ht="76.5" x14ac:dyDescent="0.2">
      <c r="A9" s="136" t="s">
        <v>1723</v>
      </c>
      <c r="B9" s="137">
        <v>14</v>
      </c>
      <c r="C9" s="137" t="s">
        <v>82</v>
      </c>
      <c r="D9" s="138" t="s">
        <v>91</v>
      </c>
      <c r="E9" s="137" t="s">
        <v>58</v>
      </c>
      <c r="F9" s="139">
        <v>56.02</v>
      </c>
      <c r="G9" s="139">
        <v>56.019999999999996</v>
      </c>
      <c r="H9" s="139">
        <v>3.64</v>
      </c>
      <c r="I9" s="139">
        <v>0</v>
      </c>
      <c r="J9" s="139">
        <v>52.38</v>
      </c>
      <c r="K9" s="140">
        <v>0</v>
      </c>
      <c r="L9" s="141">
        <f t="shared" ref="L9:L38" si="0">G9*K9</f>
        <v>0</v>
      </c>
      <c r="M9" s="141">
        <f t="shared" ref="M9:M38" si="1">K9*H9</f>
        <v>0</v>
      </c>
      <c r="N9" s="141">
        <f t="shared" ref="N9:N38" si="2">K9*I9</f>
        <v>0</v>
      </c>
      <c r="O9" s="141">
        <f t="shared" ref="O9:O38" si="3">J9*K9</f>
        <v>0</v>
      </c>
      <c r="P9" s="142" t="s">
        <v>1724</v>
      </c>
    </row>
    <row r="10" spans="1:16" s="74" customFormat="1" ht="51" x14ac:dyDescent="0.2">
      <c r="A10" s="261" t="s">
        <v>1737</v>
      </c>
      <c r="B10" s="132">
        <v>130</v>
      </c>
      <c r="C10" s="132" t="s">
        <v>536</v>
      </c>
      <c r="D10" s="262" t="s">
        <v>189</v>
      </c>
      <c r="E10" s="132" t="s">
        <v>58</v>
      </c>
      <c r="F10" s="263">
        <v>116.71250000000001</v>
      </c>
      <c r="G10" s="263">
        <v>111.89751025000001</v>
      </c>
      <c r="H10" s="263">
        <v>6.8250000000000002</v>
      </c>
      <c r="I10" s="263">
        <v>0</v>
      </c>
      <c r="J10" s="263">
        <v>109.8875</v>
      </c>
      <c r="K10" s="133">
        <v>3.8</v>
      </c>
      <c r="L10" s="135">
        <f t="shared" si="0"/>
        <v>425.21053895</v>
      </c>
      <c r="M10" s="135">
        <f t="shared" si="1"/>
        <v>25.934999999999999</v>
      </c>
      <c r="N10" s="135">
        <f t="shared" si="2"/>
        <v>0</v>
      </c>
      <c r="O10" s="135">
        <f t="shared" si="3"/>
        <v>417.57249999999999</v>
      </c>
    </row>
    <row r="11" spans="1:16" hidden="1" x14ac:dyDescent="0.2">
      <c r="A11" s="65"/>
      <c r="B11" s="61"/>
      <c r="C11" s="61"/>
      <c r="D11" s="71"/>
      <c r="E11" s="61"/>
      <c r="F11" s="62"/>
      <c r="G11" s="62"/>
      <c r="H11" s="62"/>
      <c r="I11" s="62"/>
      <c r="J11" s="62"/>
      <c r="K11" s="52"/>
      <c r="L11" s="51">
        <f t="shared" si="0"/>
        <v>0</v>
      </c>
      <c r="M11" s="51">
        <f t="shared" si="1"/>
        <v>0</v>
      </c>
      <c r="N11" s="51">
        <f t="shared" si="2"/>
        <v>0</v>
      </c>
      <c r="O11" s="51">
        <f t="shared" si="3"/>
        <v>0</v>
      </c>
    </row>
    <row r="12" spans="1:16" hidden="1" x14ac:dyDescent="0.2">
      <c r="A12" s="65"/>
      <c r="B12" s="61"/>
      <c r="C12" s="61"/>
      <c r="D12" s="71"/>
      <c r="E12" s="61"/>
      <c r="F12" s="62"/>
      <c r="G12" s="62"/>
      <c r="H12" s="62"/>
      <c r="I12" s="62"/>
      <c r="J12" s="62"/>
      <c r="K12" s="50"/>
      <c r="L12" s="51">
        <f t="shared" si="0"/>
        <v>0</v>
      </c>
      <c r="M12" s="51">
        <f t="shared" si="1"/>
        <v>0</v>
      </c>
      <c r="N12" s="51">
        <f t="shared" si="2"/>
        <v>0</v>
      </c>
      <c r="O12" s="51">
        <f t="shared" si="3"/>
        <v>0</v>
      </c>
    </row>
    <row r="13" spans="1:16" hidden="1" x14ac:dyDescent="0.2">
      <c r="A13" s="65"/>
      <c r="B13" s="61"/>
      <c r="C13" s="61"/>
      <c r="D13" s="53"/>
      <c r="E13" s="54"/>
      <c r="F13" s="55"/>
      <c r="G13" s="55"/>
      <c r="H13" s="55"/>
      <c r="I13" s="55"/>
      <c r="J13" s="55"/>
      <c r="K13" s="50"/>
      <c r="L13" s="51">
        <f t="shared" si="0"/>
        <v>0</v>
      </c>
      <c r="M13" s="51">
        <f t="shared" si="1"/>
        <v>0</v>
      </c>
      <c r="N13" s="51">
        <f t="shared" si="2"/>
        <v>0</v>
      </c>
      <c r="O13" s="51">
        <f t="shared" si="3"/>
        <v>0</v>
      </c>
    </row>
    <row r="14" spans="1:16" hidden="1" x14ac:dyDescent="0.2">
      <c r="A14" s="65"/>
      <c r="B14" s="62"/>
      <c r="C14" s="62"/>
      <c r="D14" s="72"/>
      <c r="E14" s="62"/>
      <c r="F14" s="62"/>
      <c r="G14" s="62"/>
      <c r="H14" s="55"/>
      <c r="I14" s="55"/>
      <c r="J14" s="55"/>
      <c r="K14" s="50"/>
      <c r="L14" s="51">
        <f t="shared" si="0"/>
        <v>0</v>
      </c>
      <c r="M14" s="51">
        <f t="shared" si="1"/>
        <v>0</v>
      </c>
      <c r="N14" s="51">
        <f t="shared" si="2"/>
        <v>0</v>
      </c>
      <c r="O14" s="51">
        <f t="shared" si="3"/>
        <v>0</v>
      </c>
    </row>
    <row r="15" spans="1:16" hidden="1" x14ac:dyDescent="0.2">
      <c r="A15" s="65"/>
      <c r="B15" s="61"/>
      <c r="C15" s="61"/>
      <c r="D15" s="71"/>
      <c r="E15" s="61"/>
      <c r="F15" s="62"/>
      <c r="G15" s="62"/>
      <c r="H15" s="62"/>
      <c r="I15" s="62"/>
      <c r="J15" s="62"/>
      <c r="K15" s="99"/>
      <c r="L15" s="51">
        <f t="shared" si="0"/>
        <v>0</v>
      </c>
      <c r="M15" s="51">
        <f t="shared" si="1"/>
        <v>0</v>
      </c>
      <c r="N15" s="51">
        <f t="shared" si="2"/>
        <v>0</v>
      </c>
      <c r="O15" s="51">
        <f t="shared" si="3"/>
        <v>0</v>
      </c>
    </row>
    <row r="16" spans="1:16" hidden="1" x14ac:dyDescent="0.2">
      <c r="A16" s="65"/>
      <c r="B16" s="61"/>
      <c r="C16" s="61"/>
      <c r="D16" s="71"/>
      <c r="E16" s="54"/>
      <c r="F16" s="62"/>
      <c r="G16" s="62"/>
      <c r="H16" s="62"/>
      <c r="I16" s="62"/>
      <c r="J16" s="62"/>
      <c r="K16" s="99"/>
      <c r="L16" s="51">
        <f t="shared" si="0"/>
        <v>0</v>
      </c>
      <c r="M16" s="51">
        <f t="shared" si="1"/>
        <v>0</v>
      </c>
      <c r="N16" s="51">
        <f t="shared" si="2"/>
        <v>0</v>
      </c>
      <c r="O16" s="51">
        <f t="shared" si="3"/>
        <v>0</v>
      </c>
    </row>
    <row r="17" spans="1:15" hidden="1" x14ac:dyDescent="0.2">
      <c r="A17" s="65"/>
      <c r="B17" s="61"/>
      <c r="C17" s="61"/>
      <c r="D17" s="71"/>
      <c r="E17" s="54"/>
      <c r="F17" s="62"/>
      <c r="G17" s="62"/>
      <c r="H17" s="62"/>
      <c r="I17" s="62"/>
      <c r="J17" s="62"/>
      <c r="K17" s="99"/>
      <c r="L17" s="51">
        <f t="shared" si="0"/>
        <v>0</v>
      </c>
      <c r="M17" s="51">
        <f t="shared" si="1"/>
        <v>0</v>
      </c>
      <c r="N17" s="51">
        <f t="shared" si="2"/>
        <v>0</v>
      </c>
      <c r="O17" s="51">
        <f t="shared" si="3"/>
        <v>0</v>
      </c>
    </row>
    <row r="18" spans="1:15" hidden="1" x14ac:dyDescent="0.2">
      <c r="A18" s="65"/>
      <c r="B18" s="61"/>
      <c r="C18" s="61"/>
      <c r="D18" s="71"/>
      <c r="E18" s="54"/>
      <c r="F18" s="62"/>
      <c r="G18" s="62"/>
      <c r="H18" s="62"/>
      <c r="I18" s="62"/>
      <c r="J18" s="62"/>
      <c r="K18" s="99"/>
      <c r="L18" s="51">
        <f t="shared" si="0"/>
        <v>0</v>
      </c>
      <c r="M18" s="51">
        <f t="shared" si="1"/>
        <v>0</v>
      </c>
      <c r="N18" s="51">
        <f t="shared" si="2"/>
        <v>0</v>
      </c>
      <c r="O18" s="51">
        <f t="shared" si="3"/>
        <v>0</v>
      </c>
    </row>
    <row r="19" spans="1:15" hidden="1" x14ac:dyDescent="0.2">
      <c r="A19" s="65"/>
      <c r="B19" s="61"/>
      <c r="C19" s="61"/>
      <c r="D19" s="71"/>
      <c r="E19" s="61"/>
      <c r="F19" s="62"/>
      <c r="G19" s="62"/>
      <c r="H19" s="62"/>
      <c r="I19" s="62"/>
      <c r="J19" s="62"/>
      <c r="K19" s="99"/>
      <c r="L19" s="51">
        <f t="shared" si="0"/>
        <v>0</v>
      </c>
      <c r="M19" s="51">
        <f t="shared" si="1"/>
        <v>0</v>
      </c>
      <c r="N19" s="51">
        <f t="shared" si="2"/>
        <v>0</v>
      </c>
      <c r="O19" s="51">
        <f t="shared" si="3"/>
        <v>0</v>
      </c>
    </row>
    <row r="20" spans="1:15" hidden="1" x14ac:dyDescent="0.2">
      <c r="A20" s="65"/>
      <c r="B20" s="61"/>
      <c r="C20" s="61"/>
      <c r="D20" s="71"/>
      <c r="E20" s="54"/>
      <c r="F20" s="62"/>
      <c r="G20" s="62"/>
      <c r="H20" s="62"/>
      <c r="I20" s="62"/>
      <c r="J20" s="62"/>
      <c r="K20" s="99"/>
      <c r="L20" s="51">
        <f t="shared" si="0"/>
        <v>0</v>
      </c>
      <c r="M20" s="51">
        <f t="shared" si="1"/>
        <v>0</v>
      </c>
      <c r="N20" s="51">
        <f t="shared" si="2"/>
        <v>0</v>
      </c>
      <c r="O20" s="51">
        <f t="shared" si="3"/>
        <v>0</v>
      </c>
    </row>
    <row r="21" spans="1:15" hidden="1" x14ac:dyDescent="0.2">
      <c r="A21" s="65"/>
      <c r="B21" s="61"/>
      <c r="C21" s="61"/>
      <c r="D21" s="71"/>
      <c r="E21" s="54"/>
      <c r="F21" s="62"/>
      <c r="G21" s="62"/>
      <c r="H21" s="62"/>
      <c r="I21" s="62"/>
      <c r="J21" s="62"/>
      <c r="K21" s="99"/>
      <c r="L21" s="51">
        <f t="shared" si="0"/>
        <v>0</v>
      </c>
      <c r="M21" s="51">
        <f t="shared" si="1"/>
        <v>0</v>
      </c>
      <c r="N21" s="51">
        <f t="shared" si="2"/>
        <v>0</v>
      </c>
      <c r="O21" s="51">
        <f t="shared" si="3"/>
        <v>0</v>
      </c>
    </row>
    <row r="22" spans="1:15" hidden="1" x14ac:dyDescent="0.2">
      <c r="A22" s="65"/>
      <c r="B22" s="61"/>
      <c r="C22" s="61"/>
      <c r="D22" s="71"/>
      <c r="E22" s="54"/>
      <c r="F22" s="62"/>
      <c r="G22" s="62"/>
      <c r="H22" s="62"/>
      <c r="I22" s="62"/>
      <c r="J22" s="62"/>
      <c r="K22" s="99"/>
      <c r="L22" s="51">
        <f t="shared" si="0"/>
        <v>0</v>
      </c>
      <c r="M22" s="51">
        <f t="shared" si="1"/>
        <v>0</v>
      </c>
      <c r="N22" s="51">
        <f t="shared" si="2"/>
        <v>0</v>
      </c>
      <c r="O22" s="51">
        <f t="shared" si="3"/>
        <v>0</v>
      </c>
    </row>
    <row r="23" spans="1:15" hidden="1" x14ac:dyDescent="0.2">
      <c r="A23" s="65"/>
      <c r="B23" s="61"/>
      <c r="C23" s="61"/>
      <c r="D23" s="71"/>
      <c r="E23" s="54"/>
      <c r="F23" s="62"/>
      <c r="G23" s="62"/>
      <c r="H23" s="62"/>
      <c r="I23" s="62"/>
      <c r="J23" s="62"/>
      <c r="K23" s="99"/>
      <c r="L23" s="51">
        <f t="shared" si="0"/>
        <v>0</v>
      </c>
      <c r="M23" s="51">
        <f t="shared" si="1"/>
        <v>0</v>
      </c>
      <c r="N23" s="51">
        <f t="shared" si="2"/>
        <v>0</v>
      </c>
      <c r="O23" s="51">
        <f t="shared" si="3"/>
        <v>0</v>
      </c>
    </row>
    <row r="24" spans="1:15" hidden="1" x14ac:dyDescent="0.2">
      <c r="A24" s="65"/>
      <c r="B24" s="61"/>
      <c r="C24" s="61"/>
      <c r="D24" s="71"/>
      <c r="E24" s="61"/>
      <c r="F24" s="62"/>
      <c r="G24" s="62"/>
      <c r="H24" s="62"/>
      <c r="I24" s="62"/>
      <c r="J24" s="62"/>
      <c r="K24" s="99"/>
      <c r="L24" s="51">
        <f t="shared" si="0"/>
        <v>0</v>
      </c>
      <c r="M24" s="51">
        <f t="shared" si="1"/>
        <v>0</v>
      </c>
      <c r="N24" s="51">
        <f t="shared" si="2"/>
        <v>0</v>
      </c>
      <c r="O24" s="51">
        <f t="shared" si="3"/>
        <v>0</v>
      </c>
    </row>
    <row r="25" spans="1:15" hidden="1" x14ac:dyDescent="0.2">
      <c r="A25" s="65"/>
      <c r="B25" s="61"/>
      <c r="C25" s="61"/>
      <c r="D25" s="71"/>
      <c r="E25" s="61"/>
      <c r="F25" s="62"/>
      <c r="G25" s="62"/>
      <c r="H25" s="62"/>
      <c r="I25" s="62"/>
      <c r="J25" s="62"/>
      <c r="K25" s="99"/>
      <c r="L25" s="51">
        <f t="shared" si="0"/>
        <v>0</v>
      </c>
      <c r="M25" s="51">
        <f t="shared" si="1"/>
        <v>0</v>
      </c>
      <c r="N25" s="51">
        <f t="shared" si="2"/>
        <v>0</v>
      </c>
      <c r="O25" s="51">
        <f t="shared" si="3"/>
        <v>0</v>
      </c>
    </row>
    <row r="26" spans="1:15" hidden="1" x14ac:dyDescent="0.2">
      <c r="A26" s="65"/>
      <c r="B26" s="61"/>
      <c r="C26" s="61"/>
      <c r="D26" s="71"/>
      <c r="E26" s="61"/>
      <c r="F26" s="62"/>
      <c r="G26" s="62"/>
      <c r="H26" s="62"/>
      <c r="I26" s="62"/>
      <c r="J26" s="62"/>
      <c r="K26" s="52"/>
      <c r="L26" s="51">
        <f t="shared" si="0"/>
        <v>0</v>
      </c>
      <c r="M26" s="51">
        <f t="shared" si="1"/>
        <v>0</v>
      </c>
      <c r="N26" s="51">
        <f t="shared" si="2"/>
        <v>0</v>
      </c>
      <c r="O26" s="51">
        <f t="shared" si="3"/>
        <v>0</v>
      </c>
    </row>
    <row r="27" spans="1:15" hidden="1" x14ac:dyDescent="0.2">
      <c r="A27" s="65"/>
      <c r="B27" s="61"/>
      <c r="C27" s="61"/>
      <c r="D27" s="71"/>
      <c r="E27" s="61"/>
      <c r="F27" s="62"/>
      <c r="G27" s="62"/>
      <c r="H27" s="62"/>
      <c r="I27" s="62"/>
      <c r="J27" s="62"/>
      <c r="K27" s="50"/>
      <c r="L27" s="51">
        <f t="shared" si="0"/>
        <v>0</v>
      </c>
      <c r="M27" s="51">
        <f t="shared" si="1"/>
        <v>0</v>
      </c>
      <c r="N27" s="51">
        <f t="shared" si="2"/>
        <v>0</v>
      </c>
      <c r="O27" s="51">
        <f t="shared" si="3"/>
        <v>0</v>
      </c>
    </row>
    <row r="28" spans="1:15" hidden="1" x14ac:dyDescent="0.2">
      <c r="A28" s="65"/>
      <c r="B28" s="61"/>
      <c r="C28" s="61"/>
      <c r="D28" s="53"/>
      <c r="E28" s="54"/>
      <c r="F28" s="55"/>
      <c r="G28" s="55"/>
      <c r="H28" s="55"/>
      <c r="I28" s="55"/>
      <c r="J28" s="55"/>
      <c r="K28" s="50"/>
      <c r="L28" s="51">
        <f t="shared" si="0"/>
        <v>0</v>
      </c>
      <c r="M28" s="51">
        <f t="shared" si="1"/>
        <v>0</v>
      </c>
      <c r="N28" s="51">
        <f t="shared" si="2"/>
        <v>0</v>
      </c>
      <c r="O28" s="51">
        <f t="shared" si="3"/>
        <v>0</v>
      </c>
    </row>
    <row r="29" spans="1:15" hidden="1" x14ac:dyDescent="0.2">
      <c r="A29" s="65"/>
      <c r="B29" s="62"/>
      <c r="C29" s="62"/>
      <c r="D29" s="72"/>
      <c r="E29" s="62"/>
      <c r="F29" s="62"/>
      <c r="G29" s="62"/>
      <c r="H29" s="55"/>
      <c r="I29" s="55"/>
      <c r="J29" s="55"/>
      <c r="K29" s="50"/>
      <c r="L29" s="51">
        <f t="shared" si="0"/>
        <v>0</v>
      </c>
      <c r="M29" s="51">
        <f t="shared" si="1"/>
        <v>0</v>
      </c>
      <c r="N29" s="51">
        <f t="shared" si="2"/>
        <v>0</v>
      </c>
      <c r="O29" s="51">
        <f t="shared" si="3"/>
        <v>0</v>
      </c>
    </row>
    <row r="30" spans="1:15" hidden="1" x14ac:dyDescent="0.2">
      <c r="A30" s="65"/>
      <c r="B30" s="61"/>
      <c r="C30" s="61"/>
      <c r="D30" s="71"/>
      <c r="E30" s="61"/>
      <c r="F30" s="62"/>
      <c r="G30" s="62"/>
      <c r="H30" s="62"/>
      <c r="I30" s="62"/>
      <c r="J30" s="62"/>
      <c r="K30" s="99"/>
      <c r="L30" s="51">
        <f t="shared" si="0"/>
        <v>0</v>
      </c>
      <c r="M30" s="51">
        <f t="shared" si="1"/>
        <v>0</v>
      </c>
      <c r="N30" s="51">
        <f t="shared" si="2"/>
        <v>0</v>
      </c>
      <c r="O30" s="51">
        <f t="shared" si="3"/>
        <v>0</v>
      </c>
    </row>
    <row r="31" spans="1:15" hidden="1" x14ac:dyDescent="0.2">
      <c r="A31" s="65"/>
      <c r="B31" s="61"/>
      <c r="C31" s="61"/>
      <c r="D31" s="71"/>
      <c r="E31" s="54"/>
      <c r="F31" s="62"/>
      <c r="G31" s="62"/>
      <c r="H31" s="62"/>
      <c r="I31" s="62"/>
      <c r="J31" s="62"/>
      <c r="K31" s="99"/>
      <c r="L31" s="51">
        <f t="shared" si="0"/>
        <v>0</v>
      </c>
      <c r="M31" s="51">
        <f t="shared" si="1"/>
        <v>0</v>
      </c>
      <c r="N31" s="51">
        <f t="shared" si="2"/>
        <v>0</v>
      </c>
      <c r="O31" s="51">
        <f t="shared" si="3"/>
        <v>0</v>
      </c>
    </row>
    <row r="32" spans="1:15" hidden="1" x14ac:dyDescent="0.2">
      <c r="A32" s="65"/>
      <c r="B32" s="61"/>
      <c r="C32" s="61"/>
      <c r="D32" s="71"/>
      <c r="E32" s="54"/>
      <c r="F32" s="62"/>
      <c r="G32" s="62"/>
      <c r="H32" s="62"/>
      <c r="I32" s="62"/>
      <c r="J32" s="62"/>
      <c r="K32" s="99"/>
      <c r="L32" s="51">
        <f t="shared" si="0"/>
        <v>0</v>
      </c>
      <c r="M32" s="51">
        <f t="shared" si="1"/>
        <v>0</v>
      </c>
      <c r="N32" s="51">
        <f t="shared" si="2"/>
        <v>0</v>
      </c>
      <c r="O32" s="51">
        <f t="shared" si="3"/>
        <v>0</v>
      </c>
    </row>
    <row r="33" spans="1:15" hidden="1" x14ac:dyDescent="0.2">
      <c r="A33" s="65"/>
      <c r="B33" s="61"/>
      <c r="C33" s="61"/>
      <c r="D33" s="71"/>
      <c r="E33" s="54"/>
      <c r="F33" s="62"/>
      <c r="G33" s="62"/>
      <c r="H33" s="62"/>
      <c r="I33" s="62"/>
      <c r="J33" s="62"/>
      <c r="K33" s="99"/>
      <c r="L33" s="51">
        <f t="shared" si="0"/>
        <v>0</v>
      </c>
      <c r="M33" s="51">
        <f t="shared" si="1"/>
        <v>0</v>
      </c>
      <c r="N33" s="51">
        <f t="shared" si="2"/>
        <v>0</v>
      </c>
      <c r="O33" s="51">
        <f t="shared" si="3"/>
        <v>0</v>
      </c>
    </row>
    <row r="34" spans="1:15" hidden="1" x14ac:dyDescent="0.2">
      <c r="A34" s="65"/>
      <c r="B34" s="61"/>
      <c r="C34" s="61"/>
      <c r="D34" s="71"/>
      <c r="E34" s="61"/>
      <c r="F34" s="62"/>
      <c r="G34" s="62"/>
      <c r="H34" s="62"/>
      <c r="I34" s="62"/>
      <c r="J34" s="62"/>
      <c r="K34" s="99"/>
      <c r="L34" s="51">
        <f t="shared" si="0"/>
        <v>0</v>
      </c>
      <c r="M34" s="51">
        <f t="shared" si="1"/>
        <v>0</v>
      </c>
      <c r="N34" s="51">
        <f t="shared" si="2"/>
        <v>0</v>
      </c>
      <c r="O34" s="51">
        <f t="shared" si="3"/>
        <v>0</v>
      </c>
    </row>
    <row r="35" spans="1:15" hidden="1" x14ac:dyDescent="0.2">
      <c r="A35" s="65"/>
      <c r="B35" s="61"/>
      <c r="C35" s="61"/>
      <c r="D35" s="71"/>
      <c r="E35" s="54"/>
      <c r="F35" s="62"/>
      <c r="G35" s="62"/>
      <c r="H35" s="62"/>
      <c r="I35" s="62"/>
      <c r="J35" s="62"/>
      <c r="K35" s="99"/>
      <c r="L35" s="51">
        <f t="shared" si="0"/>
        <v>0</v>
      </c>
      <c r="M35" s="51">
        <f t="shared" si="1"/>
        <v>0</v>
      </c>
      <c r="N35" s="51">
        <f t="shared" si="2"/>
        <v>0</v>
      </c>
      <c r="O35" s="51">
        <f t="shared" si="3"/>
        <v>0</v>
      </c>
    </row>
    <row r="36" spans="1:15" hidden="1" x14ac:dyDescent="0.2">
      <c r="A36" s="65"/>
      <c r="B36" s="61"/>
      <c r="C36" s="61"/>
      <c r="D36" s="71"/>
      <c r="E36" s="54"/>
      <c r="F36" s="62"/>
      <c r="G36" s="62"/>
      <c r="H36" s="62"/>
      <c r="I36" s="62"/>
      <c r="J36" s="62"/>
      <c r="K36" s="99"/>
      <c r="L36" s="51">
        <f t="shared" si="0"/>
        <v>0</v>
      </c>
      <c r="M36" s="51">
        <f t="shared" si="1"/>
        <v>0</v>
      </c>
      <c r="N36" s="51">
        <f t="shared" si="2"/>
        <v>0</v>
      </c>
      <c r="O36" s="51">
        <f t="shared" si="3"/>
        <v>0</v>
      </c>
    </row>
    <row r="37" spans="1:15" hidden="1" x14ac:dyDescent="0.2">
      <c r="A37" s="65"/>
      <c r="B37" s="61"/>
      <c r="C37" s="61"/>
      <c r="D37" s="71"/>
      <c r="E37" s="54"/>
      <c r="F37" s="62"/>
      <c r="G37" s="62"/>
      <c r="H37" s="62"/>
      <c r="I37" s="62"/>
      <c r="J37" s="62"/>
      <c r="K37" s="99"/>
      <c r="L37" s="51">
        <f t="shared" si="0"/>
        <v>0</v>
      </c>
      <c r="M37" s="51">
        <f t="shared" si="1"/>
        <v>0</v>
      </c>
      <c r="N37" s="51">
        <f t="shared" si="2"/>
        <v>0</v>
      </c>
      <c r="O37" s="51">
        <f t="shared" si="3"/>
        <v>0</v>
      </c>
    </row>
    <row r="38" spans="1:15" hidden="1" x14ac:dyDescent="0.2">
      <c r="A38" s="65"/>
      <c r="B38" s="61"/>
      <c r="C38" s="61"/>
      <c r="D38" s="71"/>
      <c r="E38" s="54"/>
      <c r="F38" s="62"/>
      <c r="G38" s="62"/>
      <c r="H38" s="62"/>
      <c r="I38" s="62"/>
      <c r="J38" s="62"/>
      <c r="K38" s="99"/>
      <c r="L38" s="51">
        <f t="shared" si="0"/>
        <v>0</v>
      </c>
      <c r="M38" s="51">
        <f t="shared" si="1"/>
        <v>0</v>
      </c>
      <c r="N38" s="51">
        <f t="shared" si="2"/>
        <v>0</v>
      </c>
      <c r="O38" s="51">
        <f t="shared" si="3"/>
        <v>0</v>
      </c>
    </row>
    <row r="39" spans="1:15" hidden="1" x14ac:dyDescent="0.2">
      <c r="A39" s="65"/>
      <c r="B39" s="61"/>
      <c r="C39" s="61"/>
      <c r="D39" s="71"/>
      <c r="E39" s="61"/>
      <c r="F39" s="62"/>
      <c r="G39" s="62"/>
      <c r="H39" s="62"/>
      <c r="I39" s="62"/>
      <c r="J39" s="62"/>
      <c r="K39" s="99"/>
      <c r="L39" s="51">
        <f>G39*K39</f>
        <v>0</v>
      </c>
      <c r="M39" s="51">
        <f t="shared" ref="M39:M44" si="4">K39*H39</f>
        <v>0</v>
      </c>
      <c r="N39" s="51">
        <f t="shared" ref="N39:N44" si="5">K39*I39</f>
        <v>0</v>
      </c>
      <c r="O39" s="51">
        <f t="shared" ref="O39:O44" si="6">J39*K39</f>
        <v>0</v>
      </c>
    </row>
    <row r="40" spans="1:15" hidden="1" x14ac:dyDescent="0.2">
      <c r="A40" s="65"/>
      <c r="B40" s="61"/>
      <c r="C40" s="61"/>
      <c r="D40" s="71"/>
      <c r="E40" s="61"/>
      <c r="F40" s="62"/>
      <c r="G40" s="62"/>
      <c r="H40" s="62"/>
      <c r="I40" s="62"/>
      <c r="J40" s="62"/>
      <c r="K40" s="99"/>
      <c r="L40" s="51">
        <f t="shared" ref="L40:L53" si="7">G40*K40</f>
        <v>0</v>
      </c>
      <c r="M40" s="51">
        <f t="shared" si="4"/>
        <v>0</v>
      </c>
      <c r="N40" s="51">
        <f t="shared" si="5"/>
        <v>0</v>
      </c>
      <c r="O40" s="51">
        <f t="shared" si="6"/>
        <v>0</v>
      </c>
    </row>
    <row r="41" spans="1:15" hidden="1" x14ac:dyDescent="0.2">
      <c r="A41" s="65"/>
      <c r="B41" s="61"/>
      <c r="C41" s="61"/>
      <c r="D41" s="71"/>
      <c r="E41" s="61"/>
      <c r="F41" s="62"/>
      <c r="G41" s="62"/>
      <c r="H41" s="62"/>
      <c r="I41" s="62"/>
      <c r="J41" s="62"/>
      <c r="K41" s="52"/>
      <c r="L41" s="51">
        <f t="shared" si="7"/>
        <v>0</v>
      </c>
      <c r="M41" s="51">
        <f t="shared" si="4"/>
        <v>0</v>
      </c>
      <c r="N41" s="51">
        <f t="shared" si="5"/>
        <v>0</v>
      </c>
      <c r="O41" s="51">
        <f t="shared" si="6"/>
        <v>0</v>
      </c>
    </row>
    <row r="42" spans="1:15" hidden="1" x14ac:dyDescent="0.2">
      <c r="A42" s="65"/>
      <c r="B42" s="61"/>
      <c r="C42" s="61"/>
      <c r="D42" s="71"/>
      <c r="E42" s="61"/>
      <c r="F42" s="62"/>
      <c r="G42" s="62"/>
      <c r="H42" s="62"/>
      <c r="I42" s="62"/>
      <c r="J42" s="62"/>
      <c r="K42" s="50"/>
      <c r="L42" s="51">
        <f t="shared" si="7"/>
        <v>0</v>
      </c>
      <c r="M42" s="51">
        <f t="shared" si="4"/>
        <v>0</v>
      </c>
      <c r="N42" s="51">
        <f t="shared" si="5"/>
        <v>0</v>
      </c>
      <c r="O42" s="51">
        <f t="shared" si="6"/>
        <v>0</v>
      </c>
    </row>
    <row r="43" spans="1:15" hidden="1" x14ac:dyDescent="0.2">
      <c r="A43" s="65"/>
      <c r="B43" s="61"/>
      <c r="C43" s="61"/>
      <c r="D43" s="53"/>
      <c r="E43" s="54"/>
      <c r="F43" s="55"/>
      <c r="G43" s="55"/>
      <c r="H43" s="55"/>
      <c r="I43" s="55"/>
      <c r="J43" s="55"/>
      <c r="K43" s="50"/>
      <c r="L43" s="51">
        <f t="shared" si="7"/>
        <v>0</v>
      </c>
      <c r="M43" s="51">
        <f t="shared" si="4"/>
        <v>0</v>
      </c>
      <c r="N43" s="51">
        <f t="shared" si="5"/>
        <v>0</v>
      </c>
      <c r="O43" s="51">
        <f t="shared" si="6"/>
        <v>0</v>
      </c>
    </row>
    <row r="44" spans="1:15" hidden="1" x14ac:dyDescent="0.2">
      <c r="A44" s="65"/>
      <c r="B44" s="62"/>
      <c r="C44" s="62"/>
      <c r="D44" s="72"/>
      <c r="E44" s="62"/>
      <c r="F44" s="62"/>
      <c r="G44" s="62"/>
      <c r="H44" s="55"/>
      <c r="I44" s="55"/>
      <c r="J44" s="55"/>
      <c r="K44" s="50"/>
      <c r="L44" s="51">
        <f t="shared" si="7"/>
        <v>0</v>
      </c>
      <c r="M44" s="51">
        <f t="shared" si="4"/>
        <v>0</v>
      </c>
      <c r="N44" s="51">
        <f t="shared" si="5"/>
        <v>0</v>
      </c>
      <c r="O44" s="51">
        <f t="shared" si="6"/>
        <v>0</v>
      </c>
    </row>
    <row r="45" spans="1:15" hidden="1" x14ac:dyDescent="0.2">
      <c r="A45" s="125"/>
      <c r="B45" s="61"/>
      <c r="C45" s="61"/>
      <c r="D45" s="71"/>
      <c r="E45" s="61"/>
      <c r="F45" s="62"/>
      <c r="G45" s="62"/>
      <c r="H45" s="62"/>
      <c r="I45" s="62"/>
      <c r="J45" s="62"/>
      <c r="K45" s="99"/>
      <c r="L45" s="51">
        <f t="shared" si="7"/>
        <v>0</v>
      </c>
      <c r="M45" s="51">
        <f t="shared" ref="M45:M53" si="8">K45*H45</f>
        <v>0</v>
      </c>
      <c r="N45" s="51">
        <f t="shared" ref="N45:N53" si="9">K45*I45</f>
        <v>0</v>
      </c>
      <c r="O45" s="51">
        <f t="shared" ref="O45:O53" si="10">J45*K45</f>
        <v>0</v>
      </c>
    </row>
    <row r="46" spans="1:15" hidden="1" x14ac:dyDescent="0.2">
      <c r="A46" s="125"/>
      <c r="B46" s="61"/>
      <c r="C46" s="61"/>
      <c r="D46" s="71"/>
      <c r="E46" s="54"/>
      <c r="F46" s="62"/>
      <c r="G46" s="62"/>
      <c r="H46" s="62"/>
      <c r="I46" s="62"/>
      <c r="J46" s="62"/>
      <c r="K46" s="99"/>
      <c r="L46" s="51">
        <f t="shared" si="7"/>
        <v>0</v>
      </c>
      <c r="M46" s="51">
        <f t="shared" si="8"/>
        <v>0</v>
      </c>
      <c r="N46" s="51">
        <f t="shared" si="9"/>
        <v>0</v>
      </c>
      <c r="O46" s="51">
        <f t="shared" si="10"/>
        <v>0</v>
      </c>
    </row>
    <row r="47" spans="1:15" hidden="1" x14ac:dyDescent="0.2">
      <c r="A47" s="125"/>
      <c r="B47" s="61"/>
      <c r="C47" s="61"/>
      <c r="D47" s="71"/>
      <c r="E47" s="54"/>
      <c r="F47" s="62"/>
      <c r="G47" s="62"/>
      <c r="H47" s="62"/>
      <c r="I47" s="62"/>
      <c r="J47" s="62"/>
      <c r="K47" s="99"/>
      <c r="L47" s="51">
        <f t="shared" si="7"/>
        <v>0</v>
      </c>
      <c r="M47" s="51">
        <f t="shared" si="8"/>
        <v>0</v>
      </c>
      <c r="N47" s="51">
        <f t="shared" si="9"/>
        <v>0</v>
      </c>
      <c r="O47" s="51">
        <f t="shared" si="10"/>
        <v>0</v>
      </c>
    </row>
    <row r="48" spans="1:15" hidden="1" x14ac:dyDescent="0.2">
      <c r="A48" s="125"/>
      <c r="B48" s="61"/>
      <c r="C48" s="61"/>
      <c r="D48" s="71"/>
      <c r="E48" s="54"/>
      <c r="F48" s="62"/>
      <c r="G48" s="62"/>
      <c r="H48" s="62"/>
      <c r="I48" s="62"/>
      <c r="J48" s="62"/>
      <c r="K48" s="99"/>
      <c r="L48" s="51">
        <f t="shared" si="7"/>
        <v>0</v>
      </c>
      <c r="M48" s="51">
        <f t="shared" si="8"/>
        <v>0</v>
      </c>
      <c r="N48" s="51">
        <f t="shared" si="9"/>
        <v>0</v>
      </c>
      <c r="O48" s="51">
        <f t="shared" si="10"/>
        <v>0</v>
      </c>
    </row>
    <row r="49" spans="1:15" hidden="1" x14ac:dyDescent="0.2">
      <c r="A49" s="125"/>
      <c r="B49" s="61"/>
      <c r="C49" s="61"/>
      <c r="D49" s="71"/>
      <c r="E49" s="61"/>
      <c r="F49" s="62"/>
      <c r="G49" s="62"/>
      <c r="H49" s="62"/>
      <c r="I49" s="62"/>
      <c r="J49" s="62"/>
      <c r="K49" s="99"/>
      <c r="L49" s="51">
        <f t="shared" si="7"/>
        <v>0</v>
      </c>
      <c r="M49" s="51">
        <f t="shared" si="8"/>
        <v>0</v>
      </c>
      <c r="N49" s="51">
        <f t="shared" si="9"/>
        <v>0</v>
      </c>
      <c r="O49" s="51">
        <f t="shared" si="10"/>
        <v>0</v>
      </c>
    </row>
    <row r="50" spans="1:15" hidden="1" x14ac:dyDescent="0.2">
      <c r="A50" s="125"/>
      <c r="B50" s="61"/>
      <c r="C50" s="61"/>
      <c r="D50" s="71"/>
      <c r="E50" s="54"/>
      <c r="F50" s="62"/>
      <c r="G50" s="62"/>
      <c r="H50" s="62"/>
      <c r="I50" s="62"/>
      <c r="J50" s="62"/>
      <c r="K50" s="99"/>
      <c r="L50" s="51">
        <f t="shared" si="7"/>
        <v>0</v>
      </c>
      <c r="M50" s="51">
        <f t="shared" si="8"/>
        <v>0</v>
      </c>
      <c r="N50" s="51">
        <f t="shared" si="9"/>
        <v>0</v>
      </c>
      <c r="O50" s="51">
        <f t="shared" si="10"/>
        <v>0</v>
      </c>
    </row>
    <row r="51" spans="1:15" hidden="1" x14ac:dyDescent="0.2">
      <c r="A51" s="125"/>
      <c r="B51" s="61"/>
      <c r="C51" s="61"/>
      <c r="D51" s="71"/>
      <c r="E51" s="54"/>
      <c r="F51" s="62"/>
      <c r="G51" s="62"/>
      <c r="H51" s="62"/>
      <c r="I51" s="62"/>
      <c r="J51" s="62"/>
      <c r="K51" s="99"/>
      <c r="L51" s="51">
        <f t="shared" si="7"/>
        <v>0</v>
      </c>
      <c r="M51" s="51">
        <f t="shared" si="8"/>
        <v>0</v>
      </c>
      <c r="N51" s="51">
        <f t="shared" si="9"/>
        <v>0</v>
      </c>
      <c r="O51" s="51">
        <f t="shared" si="10"/>
        <v>0</v>
      </c>
    </row>
    <row r="52" spans="1:15" hidden="1" x14ac:dyDescent="0.2">
      <c r="A52" s="125"/>
      <c r="B52" s="61"/>
      <c r="C52" s="61"/>
      <c r="D52" s="71"/>
      <c r="E52" s="54"/>
      <c r="F52" s="62"/>
      <c r="G52" s="62"/>
      <c r="H52" s="62"/>
      <c r="I52" s="62"/>
      <c r="J52" s="62"/>
      <c r="K52" s="99"/>
      <c r="L52" s="51">
        <f t="shared" si="7"/>
        <v>0</v>
      </c>
      <c r="M52" s="51">
        <f t="shared" si="8"/>
        <v>0</v>
      </c>
      <c r="N52" s="51">
        <f t="shared" si="9"/>
        <v>0</v>
      </c>
      <c r="O52" s="51">
        <f t="shared" si="10"/>
        <v>0</v>
      </c>
    </row>
    <row r="53" spans="1:15" hidden="1" x14ac:dyDescent="0.2">
      <c r="A53" s="125"/>
      <c r="B53" s="61"/>
      <c r="C53" s="61"/>
      <c r="D53" s="71"/>
      <c r="E53" s="54"/>
      <c r="F53" s="62"/>
      <c r="G53" s="62"/>
      <c r="H53" s="62"/>
      <c r="I53" s="62"/>
      <c r="J53" s="62"/>
      <c r="K53" s="99"/>
      <c r="L53" s="51">
        <f t="shared" si="7"/>
        <v>0</v>
      </c>
      <c r="M53" s="51">
        <f t="shared" si="8"/>
        <v>0</v>
      </c>
      <c r="N53" s="51">
        <f t="shared" si="9"/>
        <v>0</v>
      </c>
      <c r="O53" s="51">
        <f t="shared" si="10"/>
        <v>0</v>
      </c>
    </row>
    <row r="54" spans="1:15" ht="15" customHeight="1" x14ac:dyDescent="0.2">
      <c r="A54" s="176" t="s">
        <v>27</v>
      </c>
      <c r="B54" s="177"/>
      <c r="C54" s="177"/>
      <c r="D54" s="177"/>
      <c r="E54" s="177"/>
      <c r="F54" s="177"/>
      <c r="G54" s="177"/>
      <c r="H54" s="177"/>
      <c r="I54" s="177"/>
      <c r="J54" s="177"/>
      <c r="K54" s="178"/>
      <c r="L54" s="56">
        <f>SUM(L9:L53)</f>
        <v>425.21053895</v>
      </c>
      <c r="M54" s="56">
        <f t="shared" ref="M54:O54" si="11">SUM(M9:M53)</f>
        <v>25.934999999999999</v>
      </c>
      <c r="N54" s="56">
        <f t="shared" si="11"/>
        <v>0</v>
      </c>
      <c r="O54" s="56">
        <f t="shared" si="11"/>
        <v>417.57249999999999</v>
      </c>
    </row>
    <row r="55" spans="1:15" x14ac:dyDescent="0.2">
      <c r="A55" s="172" t="s">
        <v>29</v>
      </c>
      <c r="B55" s="172"/>
      <c r="C55" s="172"/>
      <c r="D55" s="172"/>
      <c r="E55" s="172"/>
      <c r="F55" s="172"/>
      <c r="G55" s="172"/>
      <c r="H55" s="172"/>
      <c r="I55" s="172"/>
      <c r="J55" s="172"/>
      <c r="K55" s="172"/>
      <c r="L55" s="56">
        <f>ROUND(L54,2)</f>
        <v>425.21</v>
      </c>
      <c r="M55" s="56">
        <f t="shared" ref="M55:O55" si="12">ROUND(M54,2)</f>
        <v>25.94</v>
      </c>
      <c r="N55" s="56">
        <f t="shared" si="12"/>
        <v>0</v>
      </c>
      <c r="O55" s="56">
        <f t="shared" si="12"/>
        <v>417.57</v>
      </c>
    </row>
    <row r="56" spans="1:15" x14ac:dyDescent="0.2">
      <c r="A56" s="172" t="s">
        <v>28</v>
      </c>
      <c r="B56" s="172"/>
      <c r="C56" s="172"/>
      <c r="D56" s="172"/>
      <c r="E56" s="172"/>
      <c r="F56" s="172"/>
      <c r="G56" s="172"/>
      <c r="H56" s="172"/>
      <c r="I56" s="172"/>
      <c r="J56" s="172"/>
      <c r="K56" s="172"/>
      <c r="L56" s="172"/>
      <c r="M56" s="172"/>
      <c r="N56" s="172"/>
      <c r="O56" s="57">
        <f>Ribasso</f>
        <v>0.10150000000000001</v>
      </c>
    </row>
    <row r="57" spans="1:15" x14ac:dyDescent="0.2">
      <c r="A57" s="172" t="s">
        <v>31</v>
      </c>
      <c r="B57" s="172"/>
      <c r="C57" s="172"/>
      <c r="D57" s="172"/>
      <c r="E57" s="172"/>
      <c r="F57" s="172"/>
      <c r="G57" s="172"/>
      <c r="H57" s="172"/>
      <c r="I57" s="172"/>
      <c r="J57" s="172"/>
      <c r="K57" s="172"/>
      <c r="L57" s="172"/>
      <c r="M57" s="172"/>
      <c r="N57" s="172"/>
      <c r="O57" s="56">
        <f>ROUND(O56*O55,2)</f>
        <v>42.38</v>
      </c>
    </row>
    <row r="58" spans="1:15" ht="19.5" x14ac:dyDescent="0.2">
      <c r="A58" s="170" t="s">
        <v>30</v>
      </c>
      <c r="B58" s="170"/>
      <c r="C58" s="170"/>
      <c r="D58" s="170"/>
      <c r="E58" s="170"/>
      <c r="F58" s="170"/>
      <c r="G58" s="170"/>
      <c r="H58" s="170"/>
      <c r="I58" s="170"/>
      <c r="J58" s="170"/>
      <c r="K58" s="170"/>
      <c r="L58" s="58">
        <f>L55-(O56*L55)</f>
        <v>382.05118499999998</v>
      </c>
      <c r="M58" s="58">
        <f>M55</f>
        <v>25.94</v>
      </c>
      <c r="N58" s="58">
        <f>N55</f>
        <v>0</v>
      </c>
      <c r="O58" s="58">
        <f>O55-O57</f>
        <v>375.19</v>
      </c>
    </row>
    <row r="59" spans="1:15" ht="19.5" x14ac:dyDescent="0.2">
      <c r="A59" s="170" t="s">
        <v>7</v>
      </c>
      <c r="B59" s="170"/>
      <c r="C59" s="170"/>
      <c r="D59" s="170"/>
      <c r="E59" s="170"/>
      <c r="F59" s="170"/>
      <c r="G59" s="170"/>
      <c r="H59" s="170"/>
      <c r="I59" s="170"/>
      <c r="J59" s="170"/>
      <c r="K59" s="170"/>
      <c r="L59" s="170"/>
      <c r="M59" s="170"/>
      <c r="N59" s="170"/>
      <c r="O59" s="98">
        <f>M58+N58+O58</f>
        <v>401.13</v>
      </c>
    </row>
    <row r="60" spans="1:15" x14ac:dyDescent="0.2">
      <c r="A60" s="59"/>
      <c r="B60" s="59"/>
      <c r="C60" s="59"/>
      <c r="D60" s="5" t="s">
        <v>4</v>
      </c>
    </row>
    <row r="61" spans="1:15" x14ac:dyDescent="0.2">
      <c r="A61" s="63"/>
      <c r="B61" s="63"/>
      <c r="C61" s="63"/>
      <c r="D61" s="5" t="s">
        <v>37</v>
      </c>
    </row>
  </sheetData>
  <mergeCells count="13">
    <mergeCell ref="A59:N59"/>
    <mergeCell ref="B1:O1"/>
    <mergeCell ref="A2:O2"/>
    <mergeCell ref="A55:K55"/>
    <mergeCell ref="A57:N57"/>
    <mergeCell ref="A56:N56"/>
    <mergeCell ref="C6:K6"/>
    <mergeCell ref="L3:O7"/>
    <mergeCell ref="A54:K54"/>
    <mergeCell ref="D7:K7"/>
    <mergeCell ref="C3:K3"/>
    <mergeCell ref="C4:K5"/>
    <mergeCell ref="A58:K58"/>
  </mergeCells>
  <pageMargins left="0.7" right="0.7" top="0.75" bottom="0.75" header="0.3" footer="0.3"/>
  <pageSetup paperSize="9" scale="46" fitToHeight="0" orientation="landscape" r:id="rId1"/>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200-000000000000}">
          <x14:formula1>
            <xm:f>Appoggio!$A$2:$A$5</xm:f>
          </x14:formula1>
          <xm:sqref>B6</xm:sqref>
        </x14:dataValidation>
      </x14:dataValidations>
    </ext>
  </extLst>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O36"/>
  <sheetViews>
    <sheetView topLeftCell="G13" zoomScaleNormal="100" workbookViewId="0">
      <selection activeCell="E47" sqref="A1:E49"/>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0"/>
      <c r="B1" s="152" t="s">
        <v>1560</v>
      </c>
      <c r="C1" s="153"/>
      <c r="D1" s="153"/>
      <c r="E1" s="153"/>
      <c r="F1" s="153"/>
      <c r="G1" s="153"/>
      <c r="H1" s="153"/>
      <c r="I1" s="153"/>
      <c r="J1" s="153"/>
      <c r="K1" s="153"/>
      <c r="L1" s="153"/>
      <c r="M1" s="153"/>
      <c r="N1" s="153"/>
      <c r="O1" s="154"/>
    </row>
    <row r="2" spans="1:15" ht="19.5" x14ac:dyDescent="0.25">
      <c r="A2" s="149" t="s">
        <v>1559</v>
      </c>
      <c r="B2" s="150"/>
      <c r="C2" s="150"/>
      <c r="D2" s="150"/>
      <c r="E2" s="150"/>
      <c r="F2" s="150"/>
      <c r="G2" s="150"/>
      <c r="H2" s="150"/>
      <c r="I2" s="150"/>
      <c r="J2" s="150"/>
      <c r="K2" s="150"/>
      <c r="L2" s="150"/>
      <c r="M2" s="150"/>
      <c r="N2" s="150"/>
      <c r="O2" s="151"/>
    </row>
    <row r="3" spans="1:15" x14ac:dyDescent="0.2">
      <c r="A3" s="30" t="s">
        <v>0</v>
      </c>
      <c r="B3" s="82" t="str">
        <f>INTESTAZIONE!B2</f>
        <v>Tecnocostruzioni s.r.l.</v>
      </c>
      <c r="C3" s="164" t="s">
        <v>1558</v>
      </c>
      <c r="D3" s="165"/>
      <c r="E3" s="165"/>
      <c r="F3" s="165"/>
      <c r="G3" s="165"/>
      <c r="H3" s="165"/>
      <c r="I3" s="166"/>
      <c r="J3" s="203" t="s">
        <v>1616</v>
      </c>
      <c r="K3" s="204"/>
      <c r="L3" s="155"/>
      <c r="M3" s="155"/>
      <c r="N3" s="156"/>
      <c r="O3" s="157"/>
    </row>
    <row r="4" spans="1:15" ht="30" customHeight="1" x14ac:dyDescent="0.2">
      <c r="A4" s="30" t="s">
        <v>1</v>
      </c>
      <c r="B4" s="44"/>
      <c r="C4" s="179"/>
      <c r="D4" s="180"/>
      <c r="E4" s="180"/>
      <c r="F4" s="180"/>
      <c r="G4" s="180"/>
      <c r="H4" s="180"/>
      <c r="I4" s="181"/>
      <c r="J4" s="205"/>
      <c r="K4" s="45" t="s">
        <v>1617</v>
      </c>
      <c r="L4" s="158"/>
      <c r="M4" s="158"/>
      <c r="N4" s="159"/>
      <c r="O4" s="160"/>
    </row>
    <row r="5" spans="1:15" x14ac:dyDescent="0.2">
      <c r="A5" s="30" t="s">
        <v>2</v>
      </c>
      <c r="B5" s="46"/>
      <c r="C5" s="167"/>
      <c r="D5" s="168"/>
      <c r="E5" s="168"/>
      <c r="F5" s="168"/>
      <c r="G5" s="168"/>
      <c r="H5" s="168"/>
      <c r="I5" s="169"/>
      <c r="J5" s="206"/>
      <c r="K5" s="47"/>
      <c r="L5" s="158"/>
      <c r="M5" s="158"/>
      <c r="N5" s="159"/>
      <c r="O5" s="160"/>
    </row>
    <row r="6" spans="1:15" x14ac:dyDescent="0.2">
      <c r="A6" s="83" t="s">
        <v>19</v>
      </c>
      <c r="B6" s="202"/>
      <c r="C6" s="202"/>
      <c r="D6" s="202"/>
      <c r="E6" s="202"/>
      <c r="F6" s="202"/>
      <c r="G6" s="202"/>
      <c r="H6" s="202"/>
      <c r="I6" s="202"/>
      <c r="J6" s="202"/>
      <c r="K6" s="202"/>
      <c r="L6" s="158"/>
      <c r="M6" s="158"/>
      <c r="N6" s="159"/>
      <c r="O6" s="160"/>
    </row>
    <row r="7" spans="1:15" x14ac:dyDescent="0.2">
      <c r="A7" s="83" t="s">
        <v>39</v>
      </c>
      <c r="B7" s="30"/>
      <c r="C7" s="171" t="s">
        <v>40</v>
      </c>
      <c r="D7" s="171"/>
      <c r="E7" s="171"/>
      <c r="F7" s="171"/>
      <c r="G7" s="171"/>
      <c r="H7" s="171"/>
      <c r="I7" s="171"/>
      <c r="J7" s="171"/>
      <c r="K7" s="171"/>
      <c r="L7" s="158"/>
      <c r="M7" s="158"/>
      <c r="N7" s="159"/>
      <c r="O7" s="160"/>
    </row>
    <row r="8" spans="1:15" x14ac:dyDescent="0.2">
      <c r="A8" s="84" t="s">
        <v>1557</v>
      </c>
      <c r="B8" s="30"/>
      <c r="C8" s="30"/>
      <c r="D8" s="171" t="s">
        <v>41</v>
      </c>
      <c r="E8" s="171"/>
      <c r="F8" s="171"/>
      <c r="G8" s="171"/>
      <c r="H8" s="171"/>
      <c r="I8" s="171"/>
      <c r="J8" s="171"/>
      <c r="K8" s="171"/>
      <c r="L8" s="158"/>
      <c r="M8" s="158"/>
      <c r="N8" s="159"/>
      <c r="O8" s="160"/>
    </row>
    <row r="9" spans="1:15" ht="84" customHeight="1" x14ac:dyDescent="0.2">
      <c r="A9" s="84" t="s">
        <v>3</v>
      </c>
      <c r="B9" s="173"/>
      <c r="C9" s="173"/>
      <c r="D9" s="173"/>
      <c r="E9" s="173"/>
      <c r="F9" s="173"/>
      <c r="G9" s="173"/>
      <c r="H9" s="173"/>
      <c r="I9" s="173"/>
      <c r="J9" s="173"/>
      <c r="K9" s="173"/>
      <c r="L9" s="161"/>
      <c r="M9" s="161"/>
      <c r="N9" s="162"/>
      <c r="O9" s="163"/>
    </row>
    <row r="10" spans="1:15" ht="63.75" x14ac:dyDescent="0.2">
      <c r="A10" s="48" t="s">
        <v>38</v>
      </c>
      <c r="B10" s="49" t="s">
        <v>9</v>
      </c>
      <c r="C10" s="49" t="s">
        <v>1568</v>
      </c>
      <c r="D10" s="49" t="s">
        <v>3</v>
      </c>
      <c r="E10" s="49" t="s">
        <v>13</v>
      </c>
      <c r="F10" s="49" t="s">
        <v>14</v>
      </c>
      <c r="G10" s="49" t="s">
        <v>16</v>
      </c>
      <c r="H10" s="49" t="s">
        <v>17</v>
      </c>
      <c r="I10" s="49" t="s">
        <v>18</v>
      </c>
      <c r="J10" s="49" t="s">
        <v>15</v>
      </c>
      <c r="K10" s="49" t="s">
        <v>23</v>
      </c>
      <c r="L10" s="49" t="s">
        <v>1556</v>
      </c>
      <c r="M10" s="49" t="s">
        <v>26</v>
      </c>
      <c r="N10" s="49" t="s">
        <v>25</v>
      </c>
      <c r="O10" s="49" t="s">
        <v>24</v>
      </c>
    </row>
    <row r="11" spans="1:15" x14ac:dyDescent="0.2">
      <c r="A11" s="175" t="s">
        <v>20</v>
      </c>
      <c r="B11" s="61"/>
      <c r="C11" s="61"/>
      <c r="D11" s="71"/>
      <c r="E11" s="61"/>
      <c r="F11" s="62"/>
      <c r="G11" s="62"/>
      <c r="H11" s="62"/>
      <c r="I11" s="62"/>
      <c r="J11" s="62"/>
      <c r="K11" s="99"/>
      <c r="L11" s="51">
        <f>G11*K11</f>
        <v>0</v>
      </c>
      <c r="M11" s="51">
        <f t="shared" ref="M11:M16" si="0">K11*H11</f>
        <v>0</v>
      </c>
      <c r="N11" s="51">
        <f t="shared" ref="N11:N16" si="1">K11*I11</f>
        <v>0</v>
      </c>
      <c r="O11" s="51">
        <f t="shared" ref="O11:O16" si="2">J11*K11</f>
        <v>0</v>
      </c>
    </row>
    <row r="12" spans="1:15" x14ac:dyDescent="0.2">
      <c r="A12" s="175"/>
      <c r="B12" s="61"/>
      <c r="C12" s="61"/>
      <c r="D12" s="71"/>
      <c r="E12" s="61"/>
      <c r="F12" s="62"/>
      <c r="G12" s="62"/>
      <c r="H12" s="62"/>
      <c r="I12" s="62"/>
      <c r="J12" s="62"/>
      <c r="K12" s="99"/>
      <c r="L12" s="51">
        <f t="shared" ref="L12:L29" si="3">G12*K12</f>
        <v>0</v>
      </c>
      <c r="M12" s="51">
        <f t="shared" si="0"/>
        <v>0</v>
      </c>
      <c r="N12" s="51">
        <f t="shared" si="1"/>
        <v>0</v>
      </c>
      <c r="O12" s="51">
        <f t="shared" si="2"/>
        <v>0</v>
      </c>
    </row>
    <row r="13" spans="1:15" x14ac:dyDescent="0.2">
      <c r="A13" s="175"/>
      <c r="B13" s="61"/>
      <c r="C13" s="61"/>
      <c r="D13" s="71"/>
      <c r="E13" s="61"/>
      <c r="F13" s="62"/>
      <c r="G13" s="62"/>
      <c r="H13" s="62"/>
      <c r="I13" s="62"/>
      <c r="J13" s="62"/>
      <c r="K13" s="52"/>
      <c r="L13" s="51">
        <f t="shared" si="3"/>
        <v>0</v>
      </c>
      <c r="M13" s="51">
        <f t="shared" si="0"/>
        <v>0</v>
      </c>
      <c r="N13" s="51">
        <f t="shared" si="1"/>
        <v>0</v>
      </c>
      <c r="O13" s="51">
        <f t="shared" si="2"/>
        <v>0</v>
      </c>
    </row>
    <row r="14" spans="1:15" x14ac:dyDescent="0.2">
      <c r="A14" s="175"/>
      <c r="B14" s="61"/>
      <c r="C14" s="61"/>
      <c r="D14" s="71"/>
      <c r="E14" s="61"/>
      <c r="F14" s="62"/>
      <c r="G14" s="62"/>
      <c r="H14" s="62"/>
      <c r="I14" s="62"/>
      <c r="J14" s="62"/>
      <c r="K14" s="50"/>
      <c r="L14" s="51">
        <f t="shared" si="3"/>
        <v>0</v>
      </c>
      <c r="M14" s="51">
        <f t="shared" si="0"/>
        <v>0</v>
      </c>
      <c r="N14" s="51">
        <f t="shared" si="1"/>
        <v>0</v>
      </c>
      <c r="O14" s="51">
        <f t="shared" si="2"/>
        <v>0</v>
      </c>
    </row>
    <row r="15" spans="1:15" x14ac:dyDescent="0.2">
      <c r="A15" s="175"/>
      <c r="B15" s="61"/>
      <c r="C15" s="61"/>
      <c r="D15" s="53"/>
      <c r="E15" s="54"/>
      <c r="F15" s="55"/>
      <c r="G15" s="55"/>
      <c r="H15" s="55"/>
      <c r="I15" s="55"/>
      <c r="J15" s="55"/>
      <c r="K15" s="50"/>
      <c r="L15" s="51">
        <f t="shared" si="3"/>
        <v>0</v>
      </c>
      <c r="M15" s="51">
        <f t="shared" si="0"/>
        <v>0</v>
      </c>
      <c r="N15" s="51">
        <f t="shared" si="1"/>
        <v>0</v>
      </c>
      <c r="O15" s="51">
        <f t="shared" si="2"/>
        <v>0</v>
      </c>
    </row>
    <row r="16" spans="1:15" x14ac:dyDescent="0.2">
      <c r="A16" s="175"/>
      <c r="B16" s="62"/>
      <c r="C16" s="62"/>
      <c r="D16" s="72"/>
      <c r="E16" s="62"/>
      <c r="F16" s="62"/>
      <c r="G16" s="62"/>
      <c r="H16" s="55"/>
      <c r="I16" s="55"/>
      <c r="J16" s="55"/>
      <c r="K16" s="50"/>
      <c r="L16" s="51">
        <f t="shared" si="3"/>
        <v>0</v>
      </c>
      <c r="M16" s="51">
        <f t="shared" si="0"/>
        <v>0</v>
      </c>
      <c r="N16" s="51">
        <f t="shared" si="1"/>
        <v>0</v>
      </c>
      <c r="O16" s="51">
        <f t="shared" si="2"/>
        <v>0</v>
      </c>
    </row>
    <row r="17" spans="1:15" x14ac:dyDescent="0.2">
      <c r="A17" s="175"/>
      <c r="B17" s="172" t="s">
        <v>27</v>
      </c>
      <c r="C17" s="172"/>
      <c r="D17" s="172"/>
      <c r="E17" s="172"/>
      <c r="F17" s="172"/>
      <c r="G17" s="172"/>
      <c r="H17" s="172"/>
      <c r="I17" s="172"/>
      <c r="J17" s="172"/>
      <c r="K17" s="172"/>
      <c r="L17" s="56">
        <f>SUM(L11:L16)</f>
        <v>0</v>
      </c>
      <c r="M17" s="56">
        <f>SUM(M11:M16)</f>
        <v>0</v>
      </c>
      <c r="N17" s="56">
        <f>SUM(N11:N16)</f>
        <v>0</v>
      </c>
      <c r="O17" s="56">
        <f>SUM(O11:O16)</f>
        <v>0</v>
      </c>
    </row>
    <row r="18" spans="1:15" x14ac:dyDescent="0.2">
      <c r="A18" s="174" t="s">
        <v>21</v>
      </c>
      <c r="B18" s="61"/>
      <c r="C18" s="61"/>
      <c r="D18" s="71"/>
      <c r="E18" s="61"/>
      <c r="F18" s="62"/>
      <c r="G18" s="62"/>
      <c r="H18" s="62"/>
      <c r="I18" s="62"/>
      <c r="J18" s="62"/>
      <c r="K18" s="99"/>
      <c r="L18" s="51">
        <f t="shared" si="3"/>
        <v>0</v>
      </c>
      <c r="M18" s="51">
        <f>K18*H18</f>
        <v>0</v>
      </c>
      <c r="N18" s="51">
        <f>K18*I18</f>
        <v>0</v>
      </c>
      <c r="O18" s="51">
        <f>J18*K18</f>
        <v>0</v>
      </c>
    </row>
    <row r="19" spans="1:15" x14ac:dyDescent="0.2">
      <c r="A19" s="174"/>
      <c r="B19" s="61"/>
      <c r="C19" s="61"/>
      <c r="D19" s="71"/>
      <c r="E19" s="54"/>
      <c r="F19" s="62"/>
      <c r="G19" s="62"/>
      <c r="H19" s="62"/>
      <c r="I19" s="62"/>
      <c r="J19" s="62"/>
      <c r="K19" s="99"/>
      <c r="L19" s="51">
        <f t="shared" si="3"/>
        <v>0</v>
      </c>
      <c r="M19" s="51">
        <f>K19*H19</f>
        <v>0</v>
      </c>
      <c r="N19" s="51">
        <f>K19*I19</f>
        <v>0</v>
      </c>
      <c r="O19" s="51">
        <f>J19*K19</f>
        <v>0</v>
      </c>
    </row>
    <row r="20" spans="1:15" x14ac:dyDescent="0.2">
      <c r="A20" s="174"/>
      <c r="B20" s="61"/>
      <c r="C20" s="61"/>
      <c r="D20" s="71"/>
      <c r="E20" s="54"/>
      <c r="F20" s="62"/>
      <c r="G20" s="62"/>
      <c r="H20" s="62"/>
      <c r="I20" s="62"/>
      <c r="J20" s="62"/>
      <c r="K20" s="99"/>
      <c r="L20" s="51">
        <f t="shared" si="3"/>
        <v>0</v>
      </c>
      <c r="M20" s="51">
        <f>K20*H20</f>
        <v>0</v>
      </c>
      <c r="N20" s="51">
        <f>K20*I20</f>
        <v>0</v>
      </c>
      <c r="O20" s="51">
        <f>J20*K20</f>
        <v>0</v>
      </c>
    </row>
    <row r="21" spans="1:15" x14ac:dyDescent="0.2">
      <c r="A21" s="174"/>
      <c r="B21" s="61"/>
      <c r="C21" s="61"/>
      <c r="D21" s="71"/>
      <c r="E21" s="54"/>
      <c r="F21" s="62"/>
      <c r="G21" s="62"/>
      <c r="H21" s="62"/>
      <c r="I21" s="62"/>
      <c r="J21" s="62"/>
      <c r="K21" s="99"/>
      <c r="L21" s="51">
        <f t="shared" si="3"/>
        <v>0</v>
      </c>
      <c r="M21" s="51">
        <f>K21*H21</f>
        <v>0</v>
      </c>
      <c r="N21" s="51">
        <f>K21*I21</f>
        <v>0</v>
      </c>
      <c r="O21" s="51">
        <f>J21*K21</f>
        <v>0</v>
      </c>
    </row>
    <row r="22" spans="1:15" x14ac:dyDescent="0.2">
      <c r="A22" s="174"/>
      <c r="B22" s="172" t="s">
        <v>27</v>
      </c>
      <c r="C22" s="172"/>
      <c r="D22" s="172"/>
      <c r="E22" s="172"/>
      <c r="F22" s="172"/>
      <c r="G22" s="172"/>
      <c r="H22" s="172"/>
      <c r="I22" s="172"/>
      <c r="J22" s="172"/>
      <c r="K22" s="172"/>
      <c r="L22" s="56">
        <f>SUM(L18:L21)</f>
        <v>0</v>
      </c>
      <c r="M22" s="56">
        <f>SUM(M18:M21)</f>
        <v>0</v>
      </c>
      <c r="N22" s="56">
        <f t="shared" ref="N22" si="4">SUM(N18:N21)</f>
        <v>0</v>
      </c>
      <c r="O22" s="56">
        <f>SUM(O18:O21)</f>
        <v>0</v>
      </c>
    </row>
    <row r="23" spans="1:15" x14ac:dyDescent="0.2">
      <c r="A23" s="174" t="s">
        <v>22</v>
      </c>
      <c r="B23" s="61"/>
      <c r="C23" s="61"/>
      <c r="D23" s="71"/>
      <c r="E23" s="61"/>
      <c r="F23" s="62"/>
      <c r="G23" s="62"/>
      <c r="H23" s="62"/>
      <c r="I23" s="62"/>
      <c r="J23" s="62"/>
      <c r="K23" s="99"/>
      <c r="L23" s="51">
        <f t="shared" si="3"/>
        <v>0</v>
      </c>
      <c r="M23" s="51">
        <f>K23*H23</f>
        <v>0</v>
      </c>
      <c r="N23" s="51">
        <f>K23*I23</f>
        <v>0</v>
      </c>
      <c r="O23" s="51">
        <f>J23*K23</f>
        <v>0</v>
      </c>
    </row>
    <row r="24" spans="1:15" x14ac:dyDescent="0.2">
      <c r="A24" s="174"/>
      <c r="B24" s="61"/>
      <c r="C24" s="61"/>
      <c r="D24" s="71"/>
      <c r="E24" s="54"/>
      <c r="F24" s="62"/>
      <c r="G24" s="62"/>
      <c r="H24" s="62"/>
      <c r="I24" s="62"/>
      <c r="J24" s="62"/>
      <c r="K24" s="99"/>
      <c r="L24" s="51">
        <f t="shared" si="3"/>
        <v>0</v>
      </c>
      <c r="M24" s="51">
        <f>K24*H24</f>
        <v>0</v>
      </c>
      <c r="N24" s="51">
        <f>K24*I24</f>
        <v>0</v>
      </c>
      <c r="O24" s="51">
        <f>J24*K24</f>
        <v>0</v>
      </c>
    </row>
    <row r="25" spans="1:15" x14ac:dyDescent="0.2">
      <c r="A25" s="174"/>
      <c r="B25" s="61"/>
      <c r="C25" s="61"/>
      <c r="D25" s="71"/>
      <c r="E25" s="54"/>
      <c r="F25" s="62"/>
      <c r="G25" s="62"/>
      <c r="H25" s="62"/>
      <c r="I25" s="62"/>
      <c r="J25" s="62"/>
      <c r="K25" s="99"/>
      <c r="L25" s="51">
        <f t="shared" si="3"/>
        <v>0</v>
      </c>
      <c r="M25" s="51">
        <f>K25*H25</f>
        <v>0</v>
      </c>
      <c r="N25" s="51">
        <f>K25*I25</f>
        <v>0</v>
      </c>
      <c r="O25" s="51">
        <f>J25*K25</f>
        <v>0</v>
      </c>
    </row>
    <row r="26" spans="1:15" x14ac:dyDescent="0.2">
      <c r="A26" s="174"/>
      <c r="B26" s="61"/>
      <c r="C26" s="61"/>
      <c r="D26" s="71"/>
      <c r="E26" s="54"/>
      <c r="F26" s="62"/>
      <c r="G26" s="62"/>
      <c r="H26" s="62"/>
      <c r="I26" s="62"/>
      <c r="J26" s="62"/>
      <c r="K26" s="99"/>
      <c r="L26" s="51">
        <f t="shared" si="3"/>
        <v>0</v>
      </c>
      <c r="M26" s="51">
        <f>K26*H26</f>
        <v>0</v>
      </c>
      <c r="N26" s="51">
        <f>K26*I26</f>
        <v>0</v>
      </c>
      <c r="O26" s="51">
        <f>J26*K26</f>
        <v>0</v>
      </c>
    </row>
    <row r="27" spans="1:15" x14ac:dyDescent="0.2">
      <c r="A27" s="174"/>
      <c r="B27" s="61"/>
      <c r="C27" s="61"/>
      <c r="D27" s="71"/>
      <c r="E27" s="54"/>
      <c r="F27" s="62"/>
      <c r="G27" s="62"/>
      <c r="H27" s="62"/>
      <c r="I27" s="62"/>
      <c r="J27" s="62"/>
      <c r="K27" s="99"/>
      <c r="L27" s="51">
        <f t="shared" si="3"/>
        <v>0</v>
      </c>
      <c r="M27" s="51">
        <f>K27*H27</f>
        <v>0</v>
      </c>
      <c r="N27" s="51">
        <f>K27*I27</f>
        <v>0</v>
      </c>
      <c r="O27" s="51">
        <f>J27*K27</f>
        <v>0</v>
      </c>
    </row>
    <row r="28" spans="1:15" x14ac:dyDescent="0.2">
      <c r="A28" s="174"/>
      <c r="B28" s="172" t="s">
        <v>27</v>
      </c>
      <c r="C28" s="172"/>
      <c r="D28" s="172"/>
      <c r="E28" s="172"/>
      <c r="F28" s="172"/>
      <c r="G28" s="172"/>
      <c r="H28" s="172"/>
      <c r="I28" s="172"/>
      <c r="J28" s="172"/>
      <c r="K28" s="172"/>
      <c r="L28" s="56">
        <f>SUM(L23:L27)</f>
        <v>0</v>
      </c>
      <c r="M28" s="56">
        <f>SUM(M23:M27)</f>
        <v>0</v>
      </c>
      <c r="N28" s="56">
        <f t="shared" ref="N28" si="5">SUM(N23:N27)</f>
        <v>0</v>
      </c>
      <c r="O28" s="56">
        <f>SUM(O23:O27)</f>
        <v>0</v>
      </c>
    </row>
    <row r="29" spans="1:15" ht="25.5" x14ac:dyDescent="0.2">
      <c r="A29" s="100" t="s">
        <v>1567</v>
      </c>
      <c r="B29" s="61"/>
      <c r="C29" s="61"/>
      <c r="D29" s="61"/>
      <c r="E29" s="61"/>
      <c r="F29" s="61"/>
      <c r="G29" s="96">
        <f>(L17+L22+L28)*F29</f>
        <v>0</v>
      </c>
      <c r="H29" s="96">
        <v>0</v>
      </c>
      <c r="I29" s="96">
        <f>(N17+N22+N28)*F29</f>
        <v>0</v>
      </c>
      <c r="J29" s="96">
        <f>G29</f>
        <v>0</v>
      </c>
      <c r="K29" s="97">
        <v>0</v>
      </c>
      <c r="L29" s="4">
        <f t="shared" si="3"/>
        <v>0</v>
      </c>
      <c r="M29" s="4">
        <f>K29*H29</f>
        <v>0</v>
      </c>
      <c r="N29" s="4">
        <f>K29*I29</f>
        <v>0</v>
      </c>
      <c r="O29" s="4">
        <f>J29*K29</f>
        <v>0</v>
      </c>
    </row>
    <row r="30" spans="1:15" x14ac:dyDescent="0.2">
      <c r="A30" s="172" t="s">
        <v>29</v>
      </c>
      <c r="B30" s="172"/>
      <c r="C30" s="172"/>
      <c r="D30" s="172"/>
      <c r="E30" s="172"/>
      <c r="F30" s="172"/>
      <c r="G30" s="172"/>
      <c r="H30" s="172"/>
      <c r="I30" s="172"/>
      <c r="J30" s="172"/>
      <c r="K30" s="172"/>
      <c r="L30" s="56">
        <f>ROUND(L17+L22+L28+L29,2)</f>
        <v>0</v>
      </c>
      <c r="M30" s="56">
        <f t="shared" ref="M30:O30" si="6">ROUND(M17+M22+M28+M29,2)</f>
        <v>0</v>
      </c>
      <c r="N30" s="56">
        <f t="shared" si="6"/>
        <v>0</v>
      </c>
      <c r="O30" s="56">
        <f t="shared" si="6"/>
        <v>0</v>
      </c>
    </row>
    <row r="31" spans="1:15" x14ac:dyDescent="0.2">
      <c r="A31" s="172" t="s">
        <v>28</v>
      </c>
      <c r="B31" s="172"/>
      <c r="C31" s="172"/>
      <c r="D31" s="172"/>
      <c r="E31" s="172"/>
      <c r="F31" s="172"/>
      <c r="G31" s="172"/>
      <c r="H31" s="172"/>
      <c r="I31" s="172"/>
      <c r="J31" s="172"/>
      <c r="K31" s="172"/>
      <c r="L31" s="172"/>
      <c r="M31" s="172"/>
      <c r="N31" s="172"/>
      <c r="O31" s="57">
        <f>Ribasso</f>
        <v>0.10150000000000001</v>
      </c>
    </row>
    <row r="32" spans="1:15" x14ac:dyDescent="0.2">
      <c r="A32" s="172" t="s">
        <v>31</v>
      </c>
      <c r="B32" s="172"/>
      <c r="C32" s="172"/>
      <c r="D32" s="172"/>
      <c r="E32" s="172"/>
      <c r="F32" s="172"/>
      <c r="G32" s="172"/>
      <c r="H32" s="172"/>
      <c r="I32" s="172"/>
      <c r="J32" s="172"/>
      <c r="K32" s="172"/>
      <c r="L32" s="172"/>
      <c r="M32" s="172"/>
      <c r="N32" s="172"/>
      <c r="O32" s="56">
        <f>ROUND(O31*O30,2)</f>
        <v>0</v>
      </c>
    </row>
    <row r="33" spans="1:15" ht="19.5" x14ac:dyDescent="0.2">
      <c r="A33" s="170" t="s">
        <v>30</v>
      </c>
      <c r="B33" s="170"/>
      <c r="C33" s="170"/>
      <c r="D33" s="170"/>
      <c r="E33" s="170"/>
      <c r="F33" s="170"/>
      <c r="G33" s="170"/>
      <c r="H33" s="170"/>
      <c r="I33" s="170"/>
      <c r="J33" s="170"/>
      <c r="K33" s="170"/>
      <c r="L33" s="58">
        <f>L30-(O31*L30)</f>
        <v>0</v>
      </c>
      <c r="M33" s="58">
        <f>M30</f>
        <v>0</v>
      </c>
      <c r="N33" s="58">
        <f>N30</f>
        <v>0</v>
      </c>
      <c r="O33" s="58">
        <f>O30-O32</f>
        <v>0</v>
      </c>
    </row>
    <row r="34" spans="1:15" ht="19.5" x14ac:dyDescent="0.2">
      <c r="A34" s="170" t="s">
        <v>7</v>
      </c>
      <c r="B34" s="170"/>
      <c r="C34" s="170"/>
      <c r="D34" s="170"/>
      <c r="E34" s="170"/>
      <c r="F34" s="170"/>
      <c r="G34" s="170"/>
      <c r="H34" s="170"/>
      <c r="I34" s="170"/>
      <c r="J34" s="170"/>
      <c r="K34" s="170"/>
      <c r="L34" s="170"/>
      <c r="M34" s="170"/>
      <c r="N34" s="170"/>
      <c r="O34" s="98">
        <f>M33+N33+O33</f>
        <v>0</v>
      </c>
    </row>
    <row r="35" spans="1:15" x14ac:dyDescent="0.2">
      <c r="A35" s="59"/>
      <c r="B35" s="59"/>
      <c r="C35" s="59"/>
      <c r="D35" s="5" t="s">
        <v>4</v>
      </c>
    </row>
    <row r="36" spans="1:15" x14ac:dyDescent="0.2">
      <c r="A36" s="63"/>
      <c r="B36" s="63"/>
      <c r="C36" s="63"/>
      <c r="D36" s="5" t="s">
        <v>37</v>
      </c>
    </row>
  </sheetData>
  <mergeCells count="22">
    <mergeCell ref="B6:K6"/>
    <mergeCell ref="D8:K8"/>
    <mergeCell ref="C3:I3"/>
    <mergeCell ref="J3:K3"/>
    <mergeCell ref="C4:I5"/>
    <mergeCell ref="J4:J5"/>
    <mergeCell ref="A33:K33"/>
    <mergeCell ref="A34:N34"/>
    <mergeCell ref="B1:O1"/>
    <mergeCell ref="A2:O2"/>
    <mergeCell ref="A30:K30"/>
    <mergeCell ref="A32:N32"/>
    <mergeCell ref="A31:N31"/>
    <mergeCell ref="A11:A17"/>
    <mergeCell ref="B17:K17"/>
    <mergeCell ref="C7:K7"/>
    <mergeCell ref="A18:A22"/>
    <mergeCell ref="B22:K22"/>
    <mergeCell ref="A23:A28"/>
    <mergeCell ref="B28:K28"/>
    <mergeCell ref="L3:O9"/>
    <mergeCell ref="B9:K9"/>
  </mergeCells>
  <pageMargins left="0.7" right="0.7" top="0.75" bottom="0.75" header="0.3" footer="0.3"/>
  <pageSetup paperSize="8" scale="68"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1F00-000000000000}">
          <x14:formula1>
            <xm:f>Appoggio!$C$2:$C$3</xm:f>
          </x14:formula1>
          <xm:sqref>K29</xm:sqref>
        </x14:dataValidation>
        <x14:dataValidation type="list" allowBlank="1" showInputMessage="1" showErrorMessage="1" xr:uid="{00000000-0002-0000-1F00-000001000000}">
          <x14:formula1>
            <xm:f>Appoggio!$D$2:$D$3</xm:f>
          </x14:formula1>
          <xm:sqref>J4:J5</xm:sqref>
        </x14:dataValidation>
        <x14:dataValidation type="list" allowBlank="1" showInputMessage="1" showErrorMessage="1" xr:uid="{00000000-0002-0000-1F00-000002000000}">
          <x14:formula1>
            <xm:f>Appoggio!$A$2:$A$5</xm:f>
          </x14:formula1>
          <xm:sqref>B7</xm:sqref>
        </x14:dataValidation>
      </x14:dataValidations>
    </ext>
  </extLst>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O36"/>
  <sheetViews>
    <sheetView topLeftCell="G13" zoomScaleNormal="100" workbookViewId="0">
      <selection activeCell="E47" sqref="A1:O49"/>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4" width="16" style="5" bestFit="1" customWidth="1"/>
    <col min="15" max="15" width="18" style="5" bestFit="1" customWidth="1"/>
    <col min="16" max="16384" width="26.7109375" style="5"/>
  </cols>
  <sheetData>
    <row r="1" spans="1:15" ht="100.5" customHeight="1" x14ac:dyDescent="0.2">
      <c r="A1" s="60"/>
      <c r="B1" s="152" t="s">
        <v>1560</v>
      </c>
      <c r="C1" s="153"/>
      <c r="D1" s="153"/>
      <c r="E1" s="153"/>
      <c r="F1" s="153"/>
      <c r="G1" s="153"/>
      <c r="H1" s="153"/>
      <c r="I1" s="153"/>
      <c r="J1" s="153"/>
      <c r="K1" s="153"/>
      <c r="L1" s="153"/>
      <c r="M1" s="153"/>
      <c r="N1" s="153"/>
      <c r="O1" s="154"/>
    </row>
    <row r="2" spans="1:15" ht="19.5" x14ac:dyDescent="0.25">
      <c r="A2" s="149" t="s">
        <v>1559</v>
      </c>
      <c r="B2" s="150"/>
      <c r="C2" s="150"/>
      <c r="D2" s="150"/>
      <c r="E2" s="150"/>
      <c r="F2" s="150"/>
      <c r="G2" s="150"/>
      <c r="H2" s="150"/>
      <c r="I2" s="150"/>
      <c r="J2" s="150"/>
      <c r="K2" s="150"/>
      <c r="L2" s="150"/>
      <c r="M2" s="150"/>
      <c r="N2" s="150"/>
      <c r="O2" s="151"/>
    </row>
    <row r="3" spans="1:15" x14ac:dyDescent="0.2">
      <c r="A3" s="30" t="s">
        <v>0</v>
      </c>
      <c r="B3" s="82" t="str">
        <f>INTESTAZIONE!B2</f>
        <v>Tecnocostruzioni s.r.l.</v>
      </c>
      <c r="C3" s="164" t="s">
        <v>1558</v>
      </c>
      <c r="D3" s="165"/>
      <c r="E3" s="165"/>
      <c r="F3" s="165"/>
      <c r="G3" s="165"/>
      <c r="H3" s="165"/>
      <c r="I3" s="166"/>
      <c r="J3" s="203" t="s">
        <v>1616</v>
      </c>
      <c r="K3" s="204"/>
      <c r="L3" s="155"/>
      <c r="M3" s="155"/>
      <c r="N3" s="156"/>
      <c r="O3" s="157"/>
    </row>
    <row r="4" spans="1:15" ht="30" customHeight="1" x14ac:dyDescent="0.2">
      <c r="A4" s="30" t="s">
        <v>1</v>
      </c>
      <c r="B4" s="44"/>
      <c r="C4" s="179"/>
      <c r="D4" s="180"/>
      <c r="E4" s="180"/>
      <c r="F4" s="180"/>
      <c r="G4" s="180"/>
      <c r="H4" s="180"/>
      <c r="I4" s="181"/>
      <c r="J4" s="205"/>
      <c r="K4" s="45" t="s">
        <v>1617</v>
      </c>
      <c r="L4" s="158"/>
      <c r="M4" s="158"/>
      <c r="N4" s="159"/>
      <c r="O4" s="160"/>
    </row>
    <row r="5" spans="1:15" x14ac:dyDescent="0.2">
      <c r="A5" s="30" t="s">
        <v>2</v>
      </c>
      <c r="B5" s="46"/>
      <c r="C5" s="167"/>
      <c r="D5" s="168"/>
      <c r="E5" s="168"/>
      <c r="F5" s="168"/>
      <c r="G5" s="168"/>
      <c r="H5" s="168"/>
      <c r="I5" s="169"/>
      <c r="J5" s="206"/>
      <c r="K5" s="47"/>
      <c r="L5" s="158"/>
      <c r="M5" s="158"/>
      <c r="N5" s="159"/>
      <c r="O5" s="160"/>
    </row>
    <row r="6" spans="1:15" x14ac:dyDescent="0.2">
      <c r="A6" s="83" t="s">
        <v>19</v>
      </c>
      <c r="B6" s="202"/>
      <c r="C6" s="202"/>
      <c r="D6" s="202"/>
      <c r="E6" s="202"/>
      <c r="F6" s="202"/>
      <c r="G6" s="202"/>
      <c r="H6" s="202"/>
      <c r="I6" s="202"/>
      <c r="J6" s="202"/>
      <c r="K6" s="202"/>
      <c r="L6" s="158"/>
      <c r="M6" s="158"/>
      <c r="N6" s="159"/>
      <c r="O6" s="160"/>
    </row>
    <row r="7" spans="1:15" x14ac:dyDescent="0.2">
      <c r="A7" s="83" t="s">
        <v>39</v>
      </c>
      <c r="B7" s="30"/>
      <c r="C7" s="171" t="s">
        <v>40</v>
      </c>
      <c r="D7" s="171"/>
      <c r="E7" s="171"/>
      <c r="F7" s="171"/>
      <c r="G7" s="171"/>
      <c r="H7" s="171"/>
      <c r="I7" s="171"/>
      <c r="J7" s="171"/>
      <c r="K7" s="171"/>
      <c r="L7" s="158"/>
      <c r="M7" s="158"/>
      <c r="N7" s="159"/>
      <c r="O7" s="160"/>
    </row>
    <row r="8" spans="1:15" x14ac:dyDescent="0.2">
      <c r="A8" s="84" t="s">
        <v>1557</v>
      </c>
      <c r="B8" s="30"/>
      <c r="C8" s="30"/>
      <c r="D8" s="171" t="s">
        <v>41</v>
      </c>
      <c r="E8" s="171"/>
      <c r="F8" s="171"/>
      <c r="G8" s="171"/>
      <c r="H8" s="171"/>
      <c r="I8" s="171"/>
      <c r="J8" s="171"/>
      <c r="K8" s="171"/>
      <c r="L8" s="158"/>
      <c r="M8" s="158"/>
      <c r="N8" s="159"/>
      <c r="O8" s="160"/>
    </row>
    <row r="9" spans="1:15" ht="84" customHeight="1" x14ac:dyDescent="0.2">
      <c r="A9" s="84" t="s">
        <v>3</v>
      </c>
      <c r="B9" s="173"/>
      <c r="C9" s="173"/>
      <c r="D9" s="173"/>
      <c r="E9" s="173"/>
      <c r="F9" s="173"/>
      <c r="G9" s="173"/>
      <c r="H9" s="173"/>
      <c r="I9" s="173"/>
      <c r="J9" s="173"/>
      <c r="K9" s="173"/>
      <c r="L9" s="161"/>
      <c r="M9" s="161"/>
      <c r="N9" s="162"/>
      <c r="O9" s="163"/>
    </row>
    <row r="10" spans="1:15" ht="63.75" x14ac:dyDescent="0.2">
      <c r="A10" s="48" t="s">
        <v>38</v>
      </c>
      <c r="B10" s="49" t="s">
        <v>9</v>
      </c>
      <c r="C10" s="49" t="s">
        <v>1568</v>
      </c>
      <c r="D10" s="49" t="s">
        <v>3</v>
      </c>
      <c r="E10" s="49" t="s">
        <v>13</v>
      </c>
      <c r="F10" s="49" t="s">
        <v>14</v>
      </c>
      <c r="G10" s="49" t="s">
        <v>16</v>
      </c>
      <c r="H10" s="49" t="s">
        <v>17</v>
      </c>
      <c r="I10" s="49" t="s">
        <v>18</v>
      </c>
      <c r="J10" s="49" t="s">
        <v>15</v>
      </c>
      <c r="K10" s="49" t="s">
        <v>23</v>
      </c>
      <c r="L10" s="49" t="s">
        <v>1556</v>
      </c>
      <c r="M10" s="49" t="s">
        <v>26</v>
      </c>
      <c r="N10" s="49" t="s">
        <v>25</v>
      </c>
      <c r="O10" s="49" t="s">
        <v>24</v>
      </c>
    </row>
    <row r="11" spans="1:15" x14ac:dyDescent="0.2">
      <c r="A11" s="175" t="s">
        <v>20</v>
      </c>
      <c r="B11" s="61"/>
      <c r="C11" s="61"/>
      <c r="D11" s="61"/>
      <c r="E11" s="61"/>
      <c r="F11" s="61"/>
      <c r="G11" s="61"/>
      <c r="H11" s="61"/>
      <c r="I11" s="61"/>
      <c r="J11" s="61"/>
      <c r="K11" s="99">
        <v>1</v>
      </c>
      <c r="L11" s="51">
        <f>G11*K11</f>
        <v>0</v>
      </c>
      <c r="M11" s="51">
        <f t="shared" ref="M11:M16" si="0">K11*H11</f>
        <v>0</v>
      </c>
      <c r="N11" s="51">
        <f t="shared" ref="N11:N16" si="1">K11*I11</f>
        <v>0</v>
      </c>
      <c r="O11" s="51">
        <f t="shared" ref="O11:O16" si="2">J11*K11</f>
        <v>0</v>
      </c>
    </row>
    <row r="12" spans="1:15" x14ac:dyDescent="0.2">
      <c r="A12" s="175"/>
      <c r="B12" s="61"/>
      <c r="C12" s="61"/>
      <c r="D12" s="71"/>
      <c r="E12" s="61"/>
      <c r="F12" s="62"/>
      <c r="G12" s="62"/>
      <c r="H12" s="62"/>
      <c r="I12" s="62"/>
      <c r="J12" s="62"/>
      <c r="K12" s="99"/>
      <c r="L12" s="51">
        <f t="shared" ref="L12:L29" si="3">G12*K12</f>
        <v>0</v>
      </c>
      <c r="M12" s="51">
        <f t="shared" si="0"/>
        <v>0</v>
      </c>
      <c r="N12" s="51">
        <f t="shared" si="1"/>
        <v>0</v>
      </c>
      <c r="O12" s="51">
        <f t="shared" si="2"/>
        <v>0</v>
      </c>
    </row>
    <row r="13" spans="1:15" x14ac:dyDescent="0.2">
      <c r="A13" s="175"/>
      <c r="B13" s="61"/>
      <c r="C13" s="61"/>
      <c r="D13" s="71"/>
      <c r="E13" s="61"/>
      <c r="F13" s="62"/>
      <c r="G13" s="62"/>
      <c r="H13" s="62"/>
      <c r="I13" s="62"/>
      <c r="J13" s="62"/>
      <c r="K13" s="52"/>
      <c r="L13" s="51">
        <f t="shared" si="3"/>
        <v>0</v>
      </c>
      <c r="M13" s="51">
        <f t="shared" si="0"/>
        <v>0</v>
      </c>
      <c r="N13" s="51">
        <f t="shared" si="1"/>
        <v>0</v>
      </c>
      <c r="O13" s="51">
        <f t="shared" si="2"/>
        <v>0</v>
      </c>
    </row>
    <row r="14" spans="1:15" x14ac:dyDescent="0.2">
      <c r="A14" s="175"/>
      <c r="B14" s="61"/>
      <c r="C14" s="61"/>
      <c r="D14" s="71"/>
      <c r="E14" s="61"/>
      <c r="F14" s="62"/>
      <c r="G14" s="62"/>
      <c r="H14" s="62"/>
      <c r="I14" s="62"/>
      <c r="J14" s="62"/>
      <c r="K14" s="50"/>
      <c r="L14" s="51">
        <f t="shared" si="3"/>
        <v>0</v>
      </c>
      <c r="M14" s="51">
        <f t="shared" si="0"/>
        <v>0</v>
      </c>
      <c r="N14" s="51">
        <f t="shared" si="1"/>
        <v>0</v>
      </c>
      <c r="O14" s="51">
        <f t="shared" si="2"/>
        <v>0</v>
      </c>
    </row>
    <row r="15" spans="1:15" x14ac:dyDescent="0.2">
      <c r="A15" s="175"/>
      <c r="B15" s="61"/>
      <c r="C15" s="61"/>
      <c r="D15" s="53"/>
      <c r="E15" s="54"/>
      <c r="F15" s="55"/>
      <c r="G15" s="55"/>
      <c r="H15" s="55"/>
      <c r="I15" s="55"/>
      <c r="J15" s="55"/>
      <c r="K15" s="50"/>
      <c r="L15" s="51">
        <f t="shared" si="3"/>
        <v>0</v>
      </c>
      <c r="M15" s="51">
        <f t="shared" si="0"/>
        <v>0</v>
      </c>
      <c r="N15" s="51">
        <f t="shared" si="1"/>
        <v>0</v>
      </c>
      <c r="O15" s="51">
        <f t="shared" si="2"/>
        <v>0</v>
      </c>
    </row>
    <row r="16" spans="1:15" x14ac:dyDescent="0.2">
      <c r="A16" s="175"/>
      <c r="B16" s="62"/>
      <c r="C16" s="62"/>
      <c r="D16" s="72"/>
      <c r="E16" s="62"/>
      <c r="F16" s="62"/>
      <c r="G16" s="62"/>
      <c r="H16" s="55"/>
      <c r="I16" s="55"/>
      <c r="J16" s="55"/>
      <c r="K16" s="50"/>
      <c r="L16" s="51">
        <f t="shared" si="3"/>
        <v>0</v>
      </c>
      <c r="M16" s="51">
        <f t="shared" si="0"/>
        <v>0</v>
      </c>
      <c r="N16" s="51">
        <f t="shared" si="1"/>
        <v>0</v>
      </c>
      <c r="O16" s="51">
        <f t="shared" si="2"/>
        <v>0</v>
      </c>
    </row>
    <row r="17" spans="1:15" x14ac:dyDescent="0.2">
      <c r="A17" s="175"/>
      <c r="B17" s="172" t="s">
        <v>27</v>
      </c>
      <c r="C17" s="172"/>
      <c r="D17" s="172"/>
      <c r="E17" s="172"/>
      <c r="F17" s="172"/>
      <c r="G17" s="172"/>
      <c r="H17" s="172"/>
      <c r="I17" s="172"/>
      <c r="J17" s="172"/>
      <c r="K17" s="172"/>
      <c r="L17" s="56">
        <f>SUM(L11:L16)</f>
        <v>0</v>
      </c>
      <c r="M17" s="56">
        <f>SUM(M11:M16)</f>
        <v>0</v>
      </c>
      <c r="N17" s="56">
        <f>SUM(N11:N16)</f>
        <v>0</v>
      </c>
      <c r="O17" s="56">
        <f>SUM(O11:O16)</f>
        <v>0</v>
      </c>
    </row>
    <row r="18" spans="1:15" x14ac:dyDescent="0.2">
      <c r="A18" s="174" t="s">
        <v>21</v>
      </c>
      <c r="B18" s="61"/>
      <c r="C18" s="61"/>
      <c r="D18" s="61"/>
      <c r="E18" s="61"/>
      <c r="F18" s="61"/>
      <c r="G18" s="61"/>
      <c r="H18" s="61"/>
      <c r="I18" s="61"/>
      <c r="J18" s="61"/>
      <c r="K18" s="99">
        <v>2</v>
      </c>
      <c r="L18" s="51">
        <f t="shared" si="3"/>
        <v>0</v>
      </c>
      <c r="M18" s="51">
        <f>K18*H18</f>
        <v>0</v>
      </c>
      <c r="N18" s="51">
        <f>K18*I18</f>
        <v>0</v>
      </c>
      <c r="O18" s="51">
        <f>J18*K18</f>
        <v>0</v>
      </c>
    </row>
    <row r="19" spans="1:15" x14ac:dyDescent="0.2">
      <c r="A19" s="174"/>
      <c r="B19" s="61"/>
      <c r="C19" s="61"/>
      <c r="D19" s="71"/>
      <c r="E19" s="54"/>
      <c r="F19" s="62"/>
      <c r="G19" s="62"/>
      <c r="H19" s="62"/>
      <c r="I19" s="62"/>
      <c r="J19" s="62"/>
      <c r="K19" s="99"/>
      <c r="L19" s="51">
        <f t="shared" si="3"/>
        <v>0</v>
      </c>
      <c r="M19" s="51">
        <f>K19*H19</f>
        <v>0</v>
      </c>
      <c r="N19" s="51">
        <f>K19*I19</f>
        <v>0</v>
      </c>
      <c r="O19" s="51">
        <f>J19*K19</f>
        <v>0</v>
      </c>
    </row>
    <row r="20" spans="1:15" x14ac:dyDescent="0.2">
      <c r="A20" s="174"/>
      <c r="B20" s="61"/>
      <c r="C20" s="61"/>
      <c r="D20" s="71"/>
      <c r="E20" s="54"/>
      <c r="F20" s="62"/>
      <c r="G20" s="62"/>
      <c r="H20" s="62"/>
      <c r="I20" s="62"/>
      <c r="J20" s="62"/>
      <c r="K20" s="99"/>
      <c r="L20" s="51">
        <f t="shared" si="3"/>
        <v>0</v>
      </c>
      <c r="M20" s="51">
        <f>K20*H20</f>
        <v>0</v>
      </c>
      <c r="N20" s="51">
        <f>K20*I20</f>
        <v>0</v>
      </c>
      <c r="O20" s="51">
        <f>J20*K20</f>
        <v>0</v>
      </c>
    </row>
    <row r="21" spans="1:15" x14ac:dyDescent="0.2">
      <c r="A21" s="174"/>
      <c r="B21" s="61"/>
      <c r="C21" s="61"/>
      <c r="D21" s="71"/>
      <c r="E21" s="54"/>
      <c r="F21" s="62"/>
      <c r="G21" s="62"/>
      <c r="H21" s="62"/>
      <c r="I21" s="62"/>
      <c r="J21" s="62"/>
      <c r="K21" s="99"/>
      <c r="L21" s="51">
        <f t="shared" si="3"/>
        <v>0</v>
      </c>
      <c r="M21" s="51">
        <f>K21*H21</f>
        <v>0</v>
      </c>
      <c r="N21" s="51">
        <f>K21*I21</f>
        <v>0</v>
      </c>
      <c r="O21" s="51">
        <f>J21*K21</f>
        <v>0</v>
      </c>
    </row>
    <row r="22" spans="1:15" x14ac:dyDescent="0.2">
      <c r="A22" s="174"/>
      <c r="B22" s="172" t="s">
        <v>27</v>
      </c>
      <c r="C22" s="172"/>
      <c r="D22" s="172"/>
      <c r="E22" s="172"/>
      <c r="F22" s="172"/>
      <c r="G22" s="172"/>
      <c r="H22" s="172"/>
      <c r="I22" s="172"/>
      <c r="J22" s="172"/>
      <c r="K22" s="172"/>
      <c r="L22" s="56">
        <f>SUM(L18:L21)</f>
        <v>0</v>
      </c>
      <c r="M22" s="56">
        <f>SUM(M18:M21)</f>
        <v>0</v>
      </c>
      <c r="N22" s="56">
        <f t="shared" ref="N22" si="4">SUM(N18:N21)</f>
        <v>0</v>
      </c>
      <c r="O22" s="56">
        <f>SUM(O18:O21)</f>
        <v>0</v>
      </c>
    </row>
    <row r="23" spans="1:15" x14ac:dyDescent="0.2">
      <c r="A23" s="174" t="s">
        <v>22</v>
      </c>
      <c r="B23" s="61"/>
      <c r="C23" s="61"/>
      <c r="D23" s="61"/>
      <c r="E23" s="61"/>
      <c r="F23" s="61"/>
      <c r="G23" s="61"/>
      <c r="H23" s="61"/>
      <c r="I23" s="61"/>
      <c r="J23" s="61"/>
      <c r="K23" s="99">
        <v>5</v>
      </c>
      <c r="L23" s="51">
        <f t="shared" si="3"/>
        <v>0</v>
      </c>
      <c r="M23" s="51">
        <f>K23*H23</f>
        <v>0</v>
      </c>
      <c r="N23" s="51">
        <f>K23*I23</f>
        <v>0</v>
      </c>
      <c r="O23" s="51">
        <f>J23*K23</f>
        <v>0</v>
      </c>
    </row>
    <row r="24" spans="1:15" x14ac:dyDescent="0.2">
      <c r="A24" s="174"/>
      <c r="B24" s="61"/>
      <c r="C24" s="61"/>
      <c r="D24" s="71"/>
      <c r="E24" s="54"/>
      <c r="F24" s="62"/>
      <c r="G24" s="62"/>
      <c r="H24" s="62"/>
      <c r="I24" s="62"/>
      <c r="J24" s="62"/>
      <c r="K24" s="99"/>
      <c r="L24" s="51">
        <f t="shared" si="3"/>
        <v>0</v>
      </c>
      <c r="M24" s="51">
        <f>K24*H24</f>
        <v>0</v>
      </c>
      <c r="N24" s="51">
        <f>K24*I24</f>
        <v>0</v>
      </c>
      <c r="O24" s="51">
        <f>J24*K24</f>
        <v>0</v>
      </c>
    </row>
    <row r="25" spans="1:15" x14ac:dyDescent="0.2">
      <c r="A25" s="174"/>
      <c r="B25" s="61"/>
      <c r="C25" s="61"/>
      <c r="D25" s="71"/>
      <c r="E25" s="54"/>
      <c r="F25" s="62"/>
      <c r="G25" s="62"/>
      <c r="H25" s="62"/>
      <c r="I25" s="62"/>
      <c r="J25" s="62"/>
      <c r="K25" s="99"/>
      <c r="L25" s="51">
        <f t="shared" si="3"/>
        <v>0</v>
      </c>
      <c r="M25" s="51">
        <f>K25*H25</f>
        <v>0</v>
      </c>
      <c r="N25" s="51">
        <f>K25*I25</f>
        <v>0</v>
      </c>
      <c r="O25" s="51">
        <f>J25*K25</f>
        <v>0</v>
      </c>
    </row>
    <row r="26" spans="1:15" x14ac:dyDescent="0.2">
      <c r="A26" s="174"/>
      <c r="B26" s="61"/>
      <c r="C26" s="61"/>
      <c r="D26" s="71"/>
      <c r="E26" s="54"/>
      <c r="F26" s="62"/>
      <c r="G26" s="62"/>
      <c r="H26" s="62"/>
      <c r="I26" s="62"/>
      <c r="J26" s="62"/>
      <c r="K26" s="99"/>
      <c r="L26" s="51">
        <f t="shared" si="3"/>
        <v>0</v>
      </c>
      <c r="M26" s="51">
        <f>K26*H26</f>
        <v>0</v>
      </c>
      <c r="N26" s="51">
        <f>K26*I26</f>
        <v>0</v>
      </c>
      <c r="O26" s="51">
        <f>J26*K26</f>
        <v>0</v>
      </c>
    </row>
    <row r="27" spans="1:15" x14ac:dyDescent="0.2">
      <c r="A27" s="174"/>
      <c r="B27" s="61"/>
      <c r="C27" s="61"/>
      <c r="D27" s="71"/>
      <c r="E27" s="54"/>
      <c r="F27" s="62"/>
      <c r="G27" s="62"/>
      <c r="H27" s="62"/>
      <c r="I27" s="62"/>
      <c r="J27" s="62"/>
      <c r="K27" s="99"/>
      <c r="L27" s="51">
        <f t="shared" si="3"/>
        <v>0</v>
      </c>
      <c r="M27" s="51">
        <f>K27*H27</f>
        <v>0</v>
      </c>
      <c r="N27" s="51">
        <f>K27*I27</f>
        <v>0</v>
      </c>
      <c r="O27" s="51">
        <f>J27*K27</f>
        <v>0</v>
      </c>
    </row>
    <row r="28" spans="1:15" x14ac:dyDescent="0.2">
      <c r="A28" s="174"/>
      <c r="B28" s="172" t="s">
        <v>27</v>
      </c>
      <c r="C28" s="172"/>
      <c r="D28" s="172"/>
      <c r="E28" s="172"/>
      <c r="F28" s="172"/>
      <c r="G28" s="172"/>
      <c r="H28" s="172"/>
      <c r="I28" s="172"/>
      <c r="J28" s="172"/>
      <c r="K28" s="172"/>
      <c r="L28" s="56">
        <f>SUM(L23:L27)</f>
        <v>0</v>
      </c>
      <c r="M28" s="56">
        <f>SUM(M23:M27)</f>
        <v>0</v>
      </c>
      <c r="N28" s="56">
        <f t="shared" ref="N28" si="5">SUM(N23:N27)</f>
        <v>0</v>
      </c>
      <c r="O28" s="56">
        <f>SUM(O23:O27)</f>
        <v>0</v>
      </c>
    </row>
    <row r="29" spans="1:15" ht="25.5" x14ac:dyDescent="0.2">
      <c r="A29" s="100" t="s">
        <v>1567</v>
      </c>
      <c r="B29" s="61"/>
      <c r="C29" s="61"/>
      <c r="D29" s="61"/>
      <c r="E29" s="61"/>
      <c r="F29" s="61"/>
      <c r="G29" s="96">
        <f>(L17+L22+L28)*F29</f>
        <v>0</v>
      </c>
      <c r="H29" s="96">
        <v>0</v>
      </c>
      <c r="I29" s="96">
        <f>(N17+N22+N28)*F29</f>
        <v>0</v>
      </c>
      <c r="J29" s="96">
        <f>G29</f>
        <v>0</v>
      </c>
      <c r="K29" s="97">
        <v>1</v>
      </c>
      <c r="L29" s="4">
        <f t="shared" si="3"/>
        <v>0</v>
      </c>
      <c r="M29" s="4">
        <f>K29*H29</f>
        <v>0</v>
      </c>
      <c r="N29" s="4">
        <f>K29*I29</f>
        <v>0</v>
      </c>
      <c r="O29" s="4">
        <f>J29*K29</f>
        <v>0</v>
      </c>
    </row>
    <row r="30" spans="1:15" x14ac:dyDescent="0.2">
      <c r="A30" s="172" t="s">
        <v>29</v>
      </c>
      <c r="B30" s="172"/>
      <c r="C30" s="172"/>
      <c r="D30" s="172"/>
      <c r="E30" s="172"/>
      <c r="F30" s="172"/>
      <c r="G30" s="172"/>
      <c r="H30" s="172"/>
      <c r="I30" s="172"/>
      <c r="J30" s="172"/>
      <c r="K30" s="172"/>
      <c r="L30" s="56">
        <f>ROUND(L17+L22+L28+L29,2)</f>
        <v>0</v>
      </c>
      <c r="M30" s="56">
        <f t="shared" ref="M30:O30" si="6">ROUND(M17+M22+M28+M29,2)</f>
        <v>0</v>
      </c>
      <c r="N30" s="56">
        <f t="shared" si="6"/>
        <v>0</v>
      </c>
      <c r="O30" s="56">
        <f t="shared" si="6"/>
        <v>0</v>
      </c>
    </row>
    <row r="31" spans="1:15" x14ac:dyDescent="0.2">
      <c r="A31" s="172" t="s">
        <v>28</v>
      </c>
      <c r="B31" s="172"/>
      <c r="C31" s="172"/>
      <c r="D31" s="172"/>
      <c r="E31" s="172"/>
      <c r="F31" s="172"/>
      <c r="G31" s="172"/>
      <c r="H31" s="172"/>
      <c r="I31" s="172"/>
      <c r="J31" s="172"/>
      <c r="K31" s="172"/>
      <c r="L31" s="172"/>
      <c r="M31" s="172"/>
      <c r="N31" s="172"/>
      <c r="O31" s="57">
        <f>Ribasso</f>
        <v>0.10150000000000001</v>
      </c>
    </row>
    <row r="32" spans="1:15" x14ac:dyDescent="0.2">
      <c r="A32" s="172" t="s">
        <v>31</v>
      </c>
      <c r="B32" s="172"/>
      <c r="C32" s="172"/>
      <c r="D32" s="172"/>
      <c r="E32" s="172"/>
      <c r="F32" s="172"/>
      <c r="G32" s="172"/>
      <c r="H32" s="172"/>
      <c r="I32" s="172"/>
      <c r="J32" s="172"/>
      <c r="K32" s="172"/>
      <c r="L32" s="172"/>
      <c r="M32" s="172"/>
      <c r="N32" s="172"/>
      <c r="O32" s="56">
        <f>ROUND(O31*O30,2)</f>
        <v>0</v>
      </c>
    </row>
    <row r="33" spans="1:15" ht="19.5" x14ac:dyDescent="0.2">
      <c r="A33" s="170" t="s">
        <v>30</v>
      </c>
      <c r="B33" s="170"/>
      <c r="C33" s="170"/>
      <c r="D33" s="170"/>
      <c r="E33" s="170"/>
      <c r="F33" s="170"/>
      <c r="G33" s="170"/>
      <c r="H33" s="170"/>
      <c r="I33" s="170"/>
      <c r="J33" s="170"/>
      <c r="K33" s="170"/>
      <c r="L33" s="58">
        <f>L30-(O31*L30)</f>
        <v>0</v>
      </c>
      <c r="M33" s="58">
        <f>M30</f>
        <v>0</v>
      </c>
      <c r="N33" s="58">
        <f>N30</f>
        <v>0</v>
      </c>
      <c r="O33" s="58">
        <f>O30-O32</f>
        <v>0</v>
      </c>
    </row>
    <row r="34" spans="1:15" ht="19.5" x14ac:dyDescent="0.2">
      <c r="A34" s="170" t="s">
        <v>7</v>
      </c>
      <c r="B34" s="170"/>
      <c r="C34" s="170"/>
      <c r="D34" s="170"/>
      <c r="E34" s="170"/>
      <c r="F34" s="170"/>
      <c r="G34" s="170"/>
      <c r="H34" s="170"/>
      <c r="I34" s="170"/>
      <c r="J34" s="170"/>
      <c r="K34" s="170"/>
      <c r="L34" s="170"/>
      <c r="M34" s="170"/>
      <c r="N34" s="170"/>
      <c r="O34" s="98">
        <f>M33+N33+O33</f>
        <v>0</v>
      </c>
    </row>
    <row r="35" spans="1:15" x14ac:dyDescent="0.2">
      <c r="A35" s="59"/>
      <c r="B35" s="59"/>
      <c r="C35" s="59"/>
      <c r="D35" s="5" t="s">
        <v>4</v>
      </c>
    </row>
    <row r="36" spans="1:15" x14ac:dyDescent="0.2">
      <c r="A36" s="63"/>
      <c r="B36" s="63"/>
      <c r="C36" s="63"/>
      <c r="D36" s="5" t="s">
        <v>37</v>
      </c>
    </row>
  </sheetData>
  <mergeCells count="22">
    <mergeCell ref="A34:N34"/>
    <mergeCell ref="B22:K22"/>
    <mergeCell ref="A30:K30"/>
    <mergeCell ref="A31:N31"/>
    <mergeCell ref="A32:N32"/>
    <mergeCell ref="A33:K33"/>
    <mergeCell ref="A23:A28"/>
    <mergeCell ref="B28:K28"/>
    <mergeCell ref="A11:A17"/>
    <mergeCell ref="B17:K17"/>
    <mergeCell ref="A18:A22"/>
    <mergeCell ref="B1:O1"/>
    <mergeCell ref="A2:O2"/>
    <mergeCell ref="C3:I3"/>
    <mergeCell ref="J3:K3"/>
    <mergeCell ref="L3:O9"/>
    <mergeCell ref="C4:I5"/>
    <mergeCell ref="J4:J5"/>
    <mergeCell ref="B6:K6"/>
    <mergeCell ref="C7:K7"/>
    <mergeCell ref="D8:K8"/>
    <mergeCell ref="B9:K9"/>
  </mergeCells>
  <pageMargins left="0.7" right="0.7" top="0.75" bottom="0.75" header="0.3" footer="0.3"/>
  <pageSetup paperSize="8" scale="68"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2000-000000000000}">
          <x14:formula1>
            <xm:f>Appoggio!$A$2:$A$5</xm:f>
          </x14:formula1>
          <xm:sqref>B7</xm:sqref>
        </x14:dataValidation>
        <x14:dataValidation type="list" allowBlank="1" showInputMessage="1" showErrorMessage="1" xr:uid="{00000000-0002-0000-2000-000001000000}">
          <x14:formula1>
            <xm:f>Appoggio!$D$2:$D$3</xm:f>
          </x14:formula1>
          <xm:sqref>J4:J5</xm:sqref>
        </x14:dataValidation>
        <x14:dataValidation type="list" allowBlank="1" showInputMessage="1" showErrorMessage="1" xr:uid="{00000000-0002-0000-2000-000002000000}">
          <x14:formula1>
            <xm:f>Appoggio!$C$2:$C$3</xm:f>
          </x14:formula1>
          <xm:sqref>K29</xm:sqref>
        </x14:dataValidation>
      </x14:dataValidations>
    </ext>
  </extLst>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O36"/>
  <sheetViews>
    <sheetView topLeftCell="G13" zoomScaleNormal="100" workbookViewId="0">
      <selection activeCell="E47" sqref="A1:E49"/>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4" width="16" style="5" bestFit="1" customWidth="1"/>
    <col min="15" max="15" width="18" style="5" bestFit="1" customWidth="1"/>
    <col min="16" max="16384" width="26.7109375" style="5"/>
  </cols>
  <sheetData>
    <row r="1" spans="1:15" ht="100.5" customHeight="1" x14ac:dyDescent="0.2">
      <c r="A1" s="60"/>
      <c r="B1" s="152" t="s">
        <v>1560</v>
      </c>
      <c r="C1" s="153"/>
      <c r="D1" s="153"/>
      <c r="E1" s="153"/>
      <c r="F1" s="153"/>
      <c r="G1" s="153"/>
      <c r="H1" s="153"/>
      <c r="I1" s="153"/>
      <c r="J1" s="153"/>
      <c r="K1" s="153"/>
      <c r="L1" s="153"/>
      <c r="M1" s="153"/>
      <c r="N1" s="153"/>
      <c r="O1" s="154"/>
    </row>
    <row r="2" spans="1:15" ht="19.5" x14ac:dyDescent="0.25">
      <c r="A2" s="149" t="s">
        <v>1559</v>
      </c>
      <c r="B2" s="150"/>
      <c r="C2" s="150"/>
      <c r="D2" s="150"/>
      <c r="E2" s="150"/>
      <c r="F2" s="150"/>
      <c r="G2" s="150"/>
      <c r="H2" s="150"/>
      <c r="I2" s="150"/>
      <c r="J2" s="150"/>
      <c r="K2" s="150"/>
      <c r="L2" s="150"/>
      <c r="M2" s="150"/>
      <c r="N2" s="150"/>
      <c r="O2" s="151"/>
    </row>
    <row r="3" spans="1:15" x14ac:dyDescent="0.2">
      <c r="A3" s="30" t="s">
        <v>0</v>
      </c>
      <c r="B3" s="82" t="str">
        <f>INTESTAZIONE!B2</f>
        <v>Tecnocostruzioni s.r.l.</v>
      </c>
      <c r="C3" s="164" t="s">
        <v>1558</v>
      </c>
      <c r="D3" s="165"/>
      <c r="E3" s="165"/>
      <c r="F3" s="165"/>
      <c r="G3" s="165"/>
      <c r="H3" s="165"/>
      <c r="I3" s="166"/>
      <c r="J3" s="203" t="s">
        <v>1616</v>
      </c>
      <c r="K3" s="204"/>
      <c r="L3" s="155"/>
      <c r="M3" s="155"/>
      <c r="N3" s="156"/>
      <c r="O3" s="157"/>
    </row>
    <row r="4" spans="1:15" ht="30" customHeight="1" x14ac:dyDescent="0.2">
      <c r="A4" s="30" t="s">
        <v>1</v>
      </c>
      <c r="B4" s="44"/>
      <c r="C4" s="179"/>
      <c r="D4" s="180"/>
      <c r="E4" s="180"/>
      <c r="F4" s="180"/>
      <c r="G4" s="180"/>
      <c r="H4" s="180"/>
      <c r="I4" s="181"/>
      <c r="J4" s="205"/>
      <c r="K4" s="45" t="s">
        <v>1617</v>
      </c>
      <c r="L4" s="158"/>
      <c r="M4" s="158"/>
      <c r="N4" s="159"/>
      <c r="O4" s="160"/>
    </row>
    <row r="5" spans="1:15" x14ac:dyDescent="0.2">
      <c r="A5" s="30" t="s">
        <v>2</v>
      </c>
      <c r="B5" s="46"/>
      <c r="C5" s="167"/>
      <c r="D5" s="168"/>
      <c r="E5" s="168"/>
      <c r="F5" s="168"/>
      <c r="G5" s="168"/>
      <c r="H5" s="168"/>
      <c r="I5" s="169"/>
      <c r="J5" s="206"/>
      <c r="K5" s="47"/>
      <c r="L5" s="158"/>
      <c r="M5" s="158"/>
      <c r="N5" s="159"/>
      <c r="O5" s="160"/>
    </row>
    <row r="6" spans="1:15" x14ac:dyDescent="0.2">
      <c r="A6" s="83" t="s">
        <v>19</v>
      </c>
      <c r="B6" s="202"/>
      <c r="C6" s="202"/>
      <c r="D6" s="202"/>
      <c r="E6" s="202"/>
      <c r="F6" s="202"/>
      <c r="G6" s="202"/>
      <c r="H6" s="202"/>
      <c r="I6" s="202"/>
      <c r="J6" s="202"/>
      <c r="K6" s="202"/>
      <c r="L6" s="158"/>
      <c r="M6" s="158"/>
      <c r="N6" s="159"/>
      <c r="O6" s="160"/>
    </row>
    <row r="7" spans="1:15" x14ac:dyDescent="0.2">
      <c r="A7" s="83" t="s">
        <v>39</v>
      </c>
      <c r="B7" s="30"/>
      <c r="C7" s="171" t="s">
        <v>40</v>
      </c>
      <c r="D7" s="171"/>
      <c r="E7" s="171"/>
      <c r="F7" s="171"/>
      <c r="G7" s="171"/>
      <c r="H7" s="171"/>
      <c r="I7" s="171"/>
      <c r="J7" s="171"/>
      <c r="K7" s="171"/>
      <c r="L7" s="158"/>
      <c r="M7" s="158"/>
      <c r="N7" s="159"/>
      <c r="O7" s="160"/>
    </row>
    <row r="8" spans="1:15" x14ac:dyDescent="0.2">
      <c r="A8" s="84" t="s">
        <v>1557</v>
      </c>
      <c r="B8" s="30"/>
      <c r="C8" s="30"/>
      <c r="D8" s="171" t="s">
        <v>41</v>
      </c>
      <c r="E8" s="171"/>
      <c r="F8" s="171"/>
      <c r="G8" s="171"/>
      <c r="H8" s="171"/>
      <c r="I8" s="171"/>
      <c r="J8" s="171"/>
      <c r="K8" s="171"/>
      <c r="L8" s="158"/>
      <c r="M8" s="158"/>
      <c r="N8" s="159"/>
      <c r="O8" s="160"/>
    </row>
    <row r="9" spans="1:15" ht="84" customHeight="1" x14ac:dyDescent="0.2">
      <c r="A9" s="84" t="s">
        <v>3</v>
      </c>
      <c r="B9" s="173"/>
      <c r="C9" s="173"/>
      <c r="D9" s="173"/>
      <c r="E9" s="173"/>
      <c r="F9" s="173"/>
      <c r="G9" s="173"/>
      <c r="H9" s="173"/>
      <c r="I9" s="173"/>
      <c r="J9" s="173"/>
      <c r="K9" s="173"/>
      <c r="L9" s="161"/>
      <c r="M9" s="161"/>
      <c r="N9" s="162"/>
      <c r="O9" s="163"/>
    </row>
    <row r="10" spans="1:15" ht="63.75" x14ac:dyDescent="0.2">
      <c r="A10" s="48" t="s">
        <v>38</v>
      </c>
      <c r="B10" s="49" t="s">
        <v>9</v>
      </c>
      <c r="C10" s="49" t="s">
        <v>1568</v>
      </c>
      <c r="D10" s="49" t="s">
        <v>3</v>
      </c>
      <c r="E10" s="49" t="s">
        <v>13</v>
      </c>
      <c r="F10" s="49" t="s">
        <v>14</v>
      </c>
      <c r="G10" s="49" t="s">
        <v>16</v>
      </c>
      <c r="H10" s="49" t="s">
        <v>17</v>
      </c>
      <c r="I10" s="49" t="s">
        <v>18</v>
      </c>
      <c r="J10" s="49" t="s">
        <v>15</v>
      </c>
      <c r="K10" s="49" t="s">
        <v>23</v>
      </c>
      <c r="L10" s="49" t="s">
        <v>1556</v>
      </c>
      <c r="M10" s="49" t="s">
        <v>26</v>
      </c>
      <c r="N10" s="49" t="s">
        <v>25</v>
      </c>
      <c r="O10" s="49" t="s">
        <v>24</v>
      </c>
    </row>
    <row r="11" spans="1:15" x14ac:dyDescent="0.2">
      <c r="A11" s="175" t="s">
        <v>20</v>
      </c>
      <c r="B11" s="61"/>
      <c r="C11" s="61"/>
      <c r="D11" s="61"/>
      <c r="E11" s="61"/>
      <c r="F11" s="61"/>
      <c r="G11" s="61"/>
      <c r="H11" s="61"/>
      <c r="I11" s="61"/>
      <c r="J11" s="61"/>
      <c r="K11" s="99"/>
      <c r="L11" s="51">
        <f>G11*K11</f>
        <v>0</v>
      </c>
      <c r="M11" s="51">
        <f t="shared" ref="M11:M16" si="0">K11*H11</f>
        <v>0</v>
      </c>
      <c r="N11" s="51">
        <f t="shared" ref="N11:N16" si="1">K11*I11</f>
        <v>0</v>
      </c>
      <c r="O11" s="51">
        <f t="shared" ref="O11:O16" si="2">J11*K11</f>
        <v>0</v>
      </c>
    </row>
    <row r="12" spans="1:15" x14ac:dyDescent="0.2">
      <c r="A12" s="175"/>
      <c r="B12" s="61"/>
      <c r="C12" s="61"/>
      <c r="D12" s="71"/>
      <c r="E12" s="61"/>
      <c r="F12" s="62"/>
      <c r="G12" s="62"/>
      <c r="H12" s="62"/>
      <c r="I12" s="62"/>
      <c r="J12" s="62"/>
      <c r="K12" s="99"/>
      <c r="L12" s="51">
        <f t="shared" ref="L12:L29" si="3">G12*K12</f>
        <v>0</v>
      </c>
      <c r="M12" s="51">
        <f t="shared" si="0"/>
        <v>0</v>
      </c>
      <c r="N12" s="51">
        <f t="shared" si="1"/>
        <v>0</v>
      </c>
      <c r="O12" s="51">
        <f t="shared" si="2"/>
        <v>0</v>
      </c>
    </row>
    <row r="13" spans="1:15" x14ac:dyDescent="0.2">
      <c r="A13" s="175"/>
      <c r="B13" s="61"/>
      <c r="C13" s="61"/>
      <c r="D13" s="71"/>
      <c r="E13" s="61"/>
      <c r="F13" s="62"/>
      <c r="G13" s="62"/>
      <c r="H13" s="62"/>
      <c r="I13" s="62"/>
      <c r="J13" s="62"/>
      <c r="K13" s="52"/>
      <c r="L13" s="51">
        <f t="shared" si="3"/>
        <v>0</v>
      </c>
      <c r="M13" s="51">
        <f t="shared" si="0"/>
        <v>0</v>
      </c>
      <c r="N13" s="51">
        <f t="shared" si="1"/>
        <v>0</v>
      </c>
      <c r="O13" s="51">
        <f t="shared" si="2"/>
        <v>0</v>
      </c>
    </row>
    <row r="14" spans="1:15" x14ac:dyDescent="0.2">
      <c r="A14" s="175"/>
      <c r="B14" s="61"/>
      <c r="C14" s="61"/>
      <c r="D14" s="71"/>
      <c r="E14" s="61"/>
      <c r="F14" s="62"/>
      <c r="G14" s="62"/>
      <c r="H14" s="62"/>
      <c r="I14" s="62"/>
      <c r="J14" s="62"/>
      <c r="K14" s="50"/>
      <c r="L14" s="51">
        <f t="shared" si="3"/>
        <v>0</v>
      </c>
      <c r="M14" s="51">
        <f t="shared" si="0"/>
        <v>0</v>
      </c>
      <c r="N14" s="51">
        <f t="shared" si="1"/>
        <v>0</v>
      </c>
      <c r="O14" s="51">
        <f t="shared" si="2"/>
        <v>0</v>
      </c>
    </row>
    <row r="15" spans="1:15" x14ac:dyDescent="0.2">
      <c r="A15" s="175"/>
      <c r="B15" s="61"/>
      <c r="C15" s="61"/>
      <c r="D15" s="53"/>
      <c r="E15" s="54"/>
      <c r="F15" s="55"/>
      <c r="G15" s="55"/>
      <c r="H15" s="55"/>
      <c r="I15" s="55"/>
      <c r="J15" s="55"/>
      <c r="K15" s="50"/>
      <c r="L15" s="51">
        <f t="shared" si="3"/>
        <v>0</v>
      </c>
      <c r="M15" s="51">
        <f t="shared" si="0"/>
        <v>0</v>
      </c>
      <c r="N15" s="51">
        <f t="shared" si="1"/>
        <v>0</v>
      </c>
      <c r="O15" s="51">
        <f t="shared" si="2"/>
        <v>0</v>
      </c>
    </row>
    <row r="16" spans="1:15" x14ac:dyDescent="0.2">
      <c r="A16" s="175"/>
      <c r="B16" s="62"/>
      <c r="C16" s="62"/>
      <c r="D16" s="72"/>
      <c r="E16" s="62"/>
      <c r="F16" s="62"/>
      <c r="G16" s="62"/>
      <c r="H16" s="55"/>
      <c r="I16" s="55"/>
      <c r="J16" s="55"/>
      <c r="K16" s="50"/>
      <c r="L16" s="51">
        <f t="shared" si="3"/>
        <v>0</v>
      </c>
      <c r="M16" s="51">
        <f t="shared" si="0"/>
        <v>0</v>
      </c>
      <c r="N16" s="51">
        <f t="shared" si="1"/>
        <v>0</v>
      </c>
      <c r="O16" s="51">
        <f t="shared" si="2"/>
        <v>0</v>
      </c>
    </row>
    <row r="17" spans="1:15" x14ac:dyDescent="0.2">
      <c r="A17" s="175"/>
      <c r="B17" s="172" t="s">
        <v>27</v>
      </c>
      <c r="C17" s="172"/>
      <c r="D17" s="172"/>
      <c r="E17" s="172"/>
      <c r="F17" s="172"/>
      <c r="G17" s="172"/>
      <c r="H17" s="172"/>
      <c r="I17" s="172"/>
      <c r="J17" s="172"/>
      <c r="K17" s="172"/>
      <c r="L17" s="56">
        <f>SUM(L11:L16)</f>
        <v>0</v>
      </c>
      <c r="M17" s="56">
        <f>SUM(M11:M16)</f>
        <v>0</v>
      </c>
      <c r="N17" s="56">
        <f>SUM(N11:N16)</f>
        <v>0</v>
      </c>
      <c r="O17" s="56">
        <f>SUM(O11:O16)</f>
        <v>0</v>
      </c>
    </row>
    <row r="18" spans="1:15" x14ac:dyDescent="0.2">
      <c r="A18" s="174" t="s">
        <v>21</v>
      </c>
      <c r="B18" s="61"/>
      <c r="C18" s="61"/>
      <c r="D18" s="61"/>
      <c r="E18" s="61"/>
      <c r="F18" s="61"/>
      <c r="G18" s="61"/>
      <c r="H18" s="61"/>
      <c r="I18" s="61"/>
      <c r="J18" s="61"/>
      <c r="K18" s="99"/>
      <c r="L18" s="51">
        <f t="shared" si="3"/>
        <v>0</v>
      </c>
      <c r="M18" s="51">
        <f>K18*H18</f>
        <v>0</v>
      </c>
      <c r="N18" s="51">
        <f>K18*I18</f>
        <v>0</v>
      </c>
      <c r="O18" s="51">
        <f>J18*K18</f>
        <v>0</v>
      </c>
    </row>
    <row r="19" spans="1:15" x14ac:dyDescent="0.2">
      <c r="A19" s="174"/>
      <c r="B19" s="61"/>
      <c r="C19" s="61"/>
      <c r="D19" s="71"/>
      <c r="E19" s="54"/>
      <c r="F19" s="62"/>
      <c r="G19" s="62"/>
      <c r="H19" s="62"/>
      <c r="I19" s="62"/>
      <c r="J19" s="62"/>
      <c r="K19" s="99"/>
      <c r="L19" s="51">
        <f t="shared" si="3"/>
        <v>0</v>
      </c>
      <c r="M19" s="51">
        <f>K19*H19</f>
        <v>0</v>
      </c>
      <c r="N19" s="51">
        <f>K19*I19</f>
        <v>0</v>
      </c>
      <c r="O19" s="51">
        <f>J19*K19</f>
        <v>0</v>
      </c>
    </row>
    <row r="20" spans="1:15" x14ac:dyDescent="0.2">
      <c r="A20" s="174"/>
      <c r="B20" s="61"/>
      <c r="C20" s="61"/>
      <c r="D20" s="71"/>
      <c r="E20" s="54"/>
      <c r="F20" s="62"/>
      <c r="G20" s="62"/>
      <c r="H20" s="62"/>
      <c r="I20" s="62"/>
      <c r="J20" s="62"/>
      <c r="K20" s="99"/>
      <c r="L20" s="51">
        <f t="shared" si="3"/>
        <v>0</v>
      </c>
      <c r="M20" s="51">
        <f>K20*H20</f>
        <v>0</v>
      </c>
      <c r="N20" s="51">
        <f>K20*I20</f>
        <v>0</v>
      </c>
      <c r="O20" s="51">
        <f>J20*K20</f>
        <v>0</v>
      </c>
    </row>
    <row r="21" spans="1:15" x14ac:dyDescent="0.2">
      <c r="A21" s="174"/>
      <c r="B21" s="61"/>
      <c r="C21" s="61"/>
      <c r="D21" s="71"/>
      <c r="E21" s="54"/>
      <c r="F21" s="62"/>
      <c r="G21" s="62"/>
      <c r="H21" s="62"/>
      <c r="I21" s="62"/>
      <c r="J21" s="62"/>
      <c r="K21" s="99"/>
      <c r="L21" s="51">
        <f t="shared" si="3"/>
        <v>0</v>
      </c>
      <c r="M21" s="51">
        <f>K21*H21</f>
        <v>0</v>
      </c>
      <c r="N21" s="51">
        <f>K21*I21</f>
        <v>0</v>
      </c>
      <c r="O21" s="51">
        <f>J21*K21</f>
        <v>0</v>
      </c>
    </row>
    <row r="22" spans="1:15" x14ac:dyDescent="0.2">
      <c r="A22" s="174"/>
      <c r="B22" s="172" t="s">
        <v>27</v>
      </c>
      <c r="C22" s="172"/>
      <c r="D22" s="172"/>
      <c r="E22" s="172"/>
      <c r="F22" s="172"/>
      <c r="G22" s="172"/>
      <c r="H22" s="172"/>
      <c r="I22" s="172"/>
      <c r="J22" s="172"/>
      <c r="K22" s="172"/>
      <c r="L22" s="56">
        <f>SUM(L18:L21)</f>
        <v>0</v>
      </c>
      <c r="M22" s="56">
        <f>SUM(M18:M21)</f>
        <v>0</v>
      </c>
      <c r="N22" s="56">
        <f t="shared" ref="N22" si="4">SUM(N18:N21)</f>
        <v>0</v>
      </c>
      <c r="O22" s="56">
        <f>SUM(O18:O21)</f>
        <v>0</v>
      </c>
    </row>
    <row r="23" spans="1:15" x14ac:dyDescent="0.2">
      <c r="A23" s="174" t="s">
        <v>22</v>
      </c>
      <c r="B23" s="61"/>
      <c r="C23" s="61"/>
      <c r="D23" s="61"/>
      <c r="E23" s="61"/>
      <c r="F23" s="61"/>
      <c r="G23" s="61"/>
      <c r="H23" s="61"/>
      <c r="I23" s="61"/>
      <c r="J23" s="61"/>
      <c r="K23" s="99"/>
      <c r="L23" s="51">
        <f t="shared" si="3"/>
        <v>0</v>
      </c>
      <c r="M23" s="51">
        <f>K23*H23</f>
        <v>0</v>
      </c>
      <c r="N23" s="51">
        <f>K23*I23</f>
        <v>0</v>
      </c>
      <c r="O23" s="51">
        <f>J23*K23</f>
        <v>0</v>
      </c>
    </row>
    <row r="24" spans="1:15" x14ac:dyDescent="0.2">
      <c r="A24" s="174"/>
      <c r="B24" s="61"/>
      <c r="C24" s="61"/>
      <c r="D24" s="71"/>
      <c r="E24" s="54"/>
      <c r="F24" s="62"/>
      <c r="G24" s="62"/>
      <c r="H24" s="62"/>
      <c r="I24" s="62"/>
      <c r="J24" s="62"/>
      <c r="K24" s="99"/>
      <c r="L24" s="51">
        <f t="shared" si="3"/>
        <v>0</v>
      </c>
      <c r="M24" s="51">
        <f>K24*H24</f>
        <v>0</v>
      </c>
      <c r="N24" s="51">
        <f>K24*I24</f>
        <v>0</v>
      </c>
      <c r="O24" s="51">
        <f>J24*K24</f>
        <v>0</v>
      </c>
    </row>
    <row r="25" spans="1:15" x14ac:dyDescent="0.2">
      <c r="A25" s="174"/>
      <c r="B25" s="61"/>
      <c r="C25" s="61"/>
      <c r="D25" s="71"/>
      <c r="E25" s="54"/>
      <c r="F25" s="62"/>
      <c r="G25" s="62"/>
      <c r="H25" s="62"/>
      <c r="I25" s="62"/>
      <c r="J25" s="62"/>
      <c r="K25" s="99"/>
      <c r="L25" s="51">
        <f t="shared" si="3"/>
        <v>0</v>
      </c>
      <c r="M25" s="51">
        <f>K25*H25</f>
        <v>0</v>
      </c>
      <c r="N25" s="51">
        <f>K25*I25</f>
        <v>0</v>
      </c>
      <c r="O25" s="51">
        <f>J25*K25</f>
        <v>0</v>
      </c>
    </row>
    <row r="26" spans="1:15" x14ac:dyDescent="0.2">
      <c r="A26" s="174"/>
      <c r="B26" s="61"/>
      <c r="C26" s="61"/>
      <c r="D26" s="71"/>
      <c r="E26" s="54"/>
      <c r="F26" s="62"/>
      <c r="G26" s="62"/>
      <c r="H26" s="62"/>
      <c r="I26" s="62"/>
      <c r="J26" s="62"/>
      <c r="K26" s="99"/>
      <c r="L26" s="51">
        <f t="shared" si="3"/>
        <v>0</v>
      </c>
      <c r="M26" s="51">
        <f>K26*H26</f>
        <v>0</v>
      </c>
      <c r="N26" s="51">
        <f>K26*I26</f>
        <v>0</v>
      </c>
      <c r="O26" s="51">
        <f>J26*K26</f>
        <v>0</v>
      </c>
    </row>
    <row r="27" spans="1:15" x14ac:dyDescent="0.2">
      <c r="A27" s="174"/>
      <c r="B27" s="61"/>
      <c r="C27" s="61"/>
      <c r="D27" s="71"/>
      <c r="E27" s="54"/>
      <c r="F27" s="62"/>
      <c r="G27" s="62"/>
      <c r="H27" s="62"/>
      <c r="I27" s="62"/>
      <c r="J27" s="62"/>
      <c r="K27" s="99"/>
      <c r="L27" s="51">
        <f t="shared" si="3"/>
        <v>0</v>
      </c>
      <c r="M27" s="51">
        <f>K27*H27</f>
        <v>0</v>
      </c>
      <c r="N27" s="51">
        <f>K27*I27</f>
        <v>0</v>
      </c>
      <c r="O27" s="51">
        <f>J27*K27</f>
        <v>0</v>
      </c>
    </row>
    <row r="28" spans="1:15" x14ac:dyDescent="0.2">
      <c r="A28" s="174"/>
      <c r="B28" s="172" t="s">
        <v>27</v>
      </c>
      <c r="C28" s="172"/>
      <c r="D28" s="172"/>
      <c r="E28" s="172"/>
      <c r="F28" s="172"/>
      <c r="G28" s="172"/>
      <c r="H28" s="172"/>
      <c r="I28" s="172"/>
      <c r="J28" s="172"/>
      <c r="K28" s="172"/>
      <c r="L28" s="56">
        <f>SUM(L23:L27)</f>
        <v>0</v>
      </c>
      <c r="M28" s="56">
        <f>SUM(M23:M27)</f>
        <v>0</v>
      </c>
      <c r="N28" s="56">
        <f t="shared" ref="N28" si="5">SUM(N23:N27)</f>
        <v>0</v>
      </c>
      <c r="O28" s="56">
        <f>SUM(O23:O27)</f>
        <v>0</v>
      </c>
    </row>
    <row r="29" spans="1:15" ht="25.5" x14ac:dyDescent="0.2">
      <c r="A29" s="100" t="s">
        <v>1567</v>
      </c>
      <c r="B29" s="61"/>
      <c r="C29" s="61"/>
      <c r="D29" s="61"/>
      <c r="E29" s="61"/>
      <c r="F29" s="61"/>
      <c r="G29" s="96">
        <f>(L17+L22+L28)*F29</f>
        <v>0</v>
      </c>
      <c r="H29" s="96">
        <v>0</v>
      </c>
      <c r="I29" s="96">
        <f>(N17+N22+N28)*F29</f>
        <v>0</v>
      </c>
      <c r="J29" s="96">
        <f>G29</f>
        <v>0</v>
      </c>
      <c r="K29" s="97">
        <v>0</v>
      </c>
      <c r="L29" s="4">
        <f t="shared" si="3"/>
        <v>0</v>
      </c>
      <c r="M29" s="4">
        <f>K29*H29</f>
        <v>0</v>
      </c>
      <c r="N29" s="4">
        <f>K29*I29</f>
        <v>0</v>
      </c>
      <c r="O29" s="4">
        <f>J29*K29</f>
        <v>0</v>
      </c>
    </row>
    <row r="30" spans="1:15" x14ac:dyDescent="0.2">
      <c r="A30" s="172" t="s">
        <v>29</v>
      </c>
      <c r="B30" s="172"/>
      <c r="C30" s="172"/>
      <c r="D30" s="172"/>
      <c r="E30" s="172"/>
      <c r="F30" s="172"/>
      <c r="G30" s="172"/>
      <c r="H30" s="172"/>
      <c r="I30" s="172"/>
      <c r="J30" s="172"/>
      <c r="K30" s="172"/>
      <c r="L30" s="56">
        <f>ROUND(L17+L22+L28+L29,2)</f>
        <v>0</v>
      </c>
      <c r="M30" s="56">
        <f t="shared" ref="M30:O30" si="6">ROUND(M17+M22+M28+M29,2)</f>
        <v>0</v>
      </c>
      <c r="N30" s="56">
        <f t="shared" si="6"/>
        <v>0</v>
      </c>
      <c r="O30" s="56">
        <f t="shared" si="6"/>
        <v>0</v>
      </c>
    </row>
    <row r="31" spans="1:15" x14ac:dyDescent="0.2">
      <c r="A31" s="172" t="s">
        <v>28</v>
      </c>
      <c r="B31" s="172"/>
      <c r="C31" s="172"/>
      <c r="D31" s="172"/>
      <c r="E31" s="172"/>
      <c r="F31" s="172"/>
      <c r="G31" s="172"/>
      <c r="H31" s="172"/>
      <c r="I31" s="172"/>
      <c r="J31" s="172"/>
      <c r="K31" s="172"/>
      <c r="L31" s="172"/>
      <c r="M31" s="172"/>
      <c r="N31" s="172"/>
      <c r="O31" s="57">
        <f>Ribasso</f>
        <v>0.10150000000000001</v>
      </c>
    </row>
    <row r="32" spans="1:15" x14ac:dyDescent="0.2">
      <c r="A32" s="172" t="s">
        <v>31</v>
      </c>
      <c r="B32" s="172"/>
      <c r="C32" s="172"/>
      <c r="D32" s="172"/>
      <c r="E32" s="172"/>
      <c r="F32" s="172"/>
      <c r="G32" s="172"/>
      <c r="H32" s="172"/>
      <c r="I32" s="172"/>
      <c r="J32" s="172"/>
      <c r="K32" s="172"/>
      <c r="L32" s="172"/>
      <c r="M32" s="172"/>
      <c r="N32" s="172"/>
      <c r="O32" s="56">
        <f>ROUND(O31*O30,2)</f>
        <v>0</v>
      </c>
    </row>
    <row r="33" spans="1:15" ht="19.5" x14ac:dyDescent="0.2">
      <c r="A33" s="170" t="s">
        <v>30</v>
      </c>
      <c r="B33" s="170"/>
      <c r="C33" s="170"/>
      <c r="D33" s="170"/>
      <c r="E33" s="170"/>
      <c r="F33" s="170"/>
      <c r="G33" s="170"/>
      <c r="H33" s="170"/>
      <c r="I33" s="170"/>
      <c r="J33" s="170"/>
      <c r="K33" s="170"/>
      <c r="L33" s="58">
        <f>L30-(O31*L30)</f>
        <v>0</v>
      </c>
      <c r="M33" s="58">
        <f>M30</f>
        <v>0</v>
      </c>
      <c r="N33" s="58">
        <f>N30</f>
        <v>0</v>
      </c>
      <c r="O33" s="58">
        <f>O30-O32</f>
        <v>0</v>
      </c>
    </row>
    <row r="34" spans="1:15" ht="19.5" x14ac:dyDescent="0.2">
      <c r="A34" s="170" t="s">
        <v>7</v>
      </c>
      <c r="B34" s="170"/>
      <c r="C34" s="170"/>
      <c r="D34" s="170"/>
      <c r="E34" s="170"/>
      <c r="F34" s="170"/>
      <c r="G34" s="170"/>
      <c r="H34" s="170"/>
      <c r="I34" s="170"/>
      <c r="J34" s="170"/>
      <c r="K34" s="170"/>
      <c r="L34" s="170"/>
      <c r="M34" s="170"/>
      <c r="N34" s="170"/>
      <c r="O34" s="98">
        <f>M33+N33+O33</f>
        <v>0</v>
      </c>
    </row>
    <row r="35" spans="1:15" x14ac:dyDescent="0.2">
      <c r="A35" s="59"/>
      <c r="B35" s="59"/>
      <c r="C35" s="59"/>
      <c r="D35" s="5" t="s">
        <v>4</v>
      </c>
    </row>
    <row r="36" spans="1:15" x14ac:dyDescent="0.2">
      <c r="A36" s="63"/>
      <c r="B36" s="63"/>
      <c r="C36" s="63"/>
      <c r="D36" s="5" t="s">
        <v>37</v>
      </c>
    </row>
  </sheetData>
  <mergeCells count="22">
    <mergeCell ref="A34:N34"/>
    <mergeCell ref="B22:K22"/>
    <mergeCell ref="A30:K30"/>
    <mergeCell ref="A31:N31"/>
    <mergeCell ref="A32:N32"/>
    <mergeCell ref="A33:K33"/>
    <mergeCell ref="A23:A28"/>
    <mergeCell ref="B28:K28"/>
    <mergeCell ref="A11:A17"/>
    <mergeCell ref="B17:K17"/>
    <mergeCell ref="A18:A22"/>
    <mergeCell ref="B1:O1"/>
    <mergeCell ref="A2:O2"/>
    <mergeCell ref="C3:I3"/>
    <mergeCell ref="J3:K3"/>
    <mergeCell ref="L3:O9"/>
    <mergeCell ref="C4:I5"/>
    <mergeCell ref="J4:J5"/>
    <mergeCell ref="B6:K6"/>
    <mergeCell ref="C7:K7"/>
    <mergeCell ref="D8:K8"/>
    <mergeCell ref="B9:K9"/>
  </mergeCells>
  <pageMargins left="0.7" right="0.7" top="0.75" bottom="0.75" header="0.3" footer="0.3"/>
  <pageSetup paperSize="8" scale="68"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2100-000000000000}">
          <x14:formula1>
            <xm:f>Appoggio!$A$2:$A$5</xm:f>
          </x14:formula1>
          <xm:sqref>B7</xm:sqref>
        </x14:dataValidation>
        <x14:dataValidation type="list" allowBlank="1" showInputMessage="1" showErrorMessage="1" xr:uid="{00000000-0002-0000-2100-000001000000}">
          <x14:formula1>
            <xm:f>Appoggio!$D$2:$D$3</xm:f>
          </x14:formula1>
          <xm:sqref>J4:J5</xm:sqref>
        </x14:dataValidation>
        <x14:dataValidation type="list" allowBlank="1" showInputMessage="1" showErrorMessage="1" xr:uid="{00000000-0002-0000-2100-000002000000}">
          <x14:formula1>
            <xm:f>Appoggio!$C$2:$C$3</xm:f>
          </x14:formula1>
          <xm:sqref>K29</xm:sqref>
        </x14:dataValidation>
      </x14:dataValidations>
    </ext>
  </extLst>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O36"/>
  <sheetViews>
    <sheetView topLeftCell="G13" zoomScaleNormal="100" workbookViewId="0">
      <selection activeCell="E47" sqref="A1:E49"/>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4" width="16" style="5" bestFit="1" customWidth="1"/>
    <col min="15" max="15" width="19.5703125" style="5" customWidth="1"/>
    <col min="16" max="16384" width="26.7109375" style="5"/>
  </cols>
  <sheetData>
    <row r="1" spans="1:15" ht="100.5" customHeight="1" x14ac:dyDescent="0.2">
      <c r="A1" s="60"/>
      <c r="B1" s="152" t="s">
        <v>1560</v>
      </c>
      <c r="C1" s="153"/>
      <c r="D1" s="153"/>
      <c r="E1" s="153"/>
      <c r="F1" s="153"/>
      <c r="G1" s="153"/>
      <c r="H1" s="153"/>
      <c r="I1" s="153"/>
      <c r="J1" s="153"/>
      <c r="K1" s="153"/>
      <c r="L1" s="153"/>
      <c r="M1" s="153"/>
      <c r="N1" s="153"/>
      <c r="O1" s="154"/>
    </row>
    <row r="2" spans="1:15" ht="19.5" x14ac:dyDescent="0.25">
      <c r="A2" s="149" t="s">
        <v>1559</v>
      </c>
      <c r="B2" s="150"/>
      <c r="C2" s="150"/>
      <c r="D2" s="150"/>
      <c r="E2" s="150"/>
      <c r="F2" s="150"/>
      <c r="G2" s="150"/>
      <c r="H2" s="150"/>
      <c r="I2" s="150"/>
      <c r="J2" s="150"/>
      <c r="K2" s="150"/>
      <c r="L2" s="150"/>
      <c r="M2" s="150"/>
      <c r="N2" s="150"/>
      <c r="O2" s="151"/>
    </row>
    <row r="3" spans="1:15" x14ac:dyDescent="0.2">
      <c r="A3" s="30" t="s">
        <v>0</v>
      </c>
      <c r="B3" s="82" t="str">
        <f>INTESTAZIONE!B2</f>
        <v>Tecnocostruzioni s.r.l.</v>
      </c>
      <c r="C3" s="164" t="s">
        <v>1558</v>
      </c>
      <c r="D3" s="165"/>
      <c r="E3" s="165"/>
      <c r="F3" s="165"/>
      <c r="G3" s="165"/>
      <c r="H3" s="165"/>
      <c r="I3" s="166"/>
      <c r="J3" s="203" t="s">
        <v>1616</v>
      </c>
      <c r="K3" s="204"/>
      <c r="L3" s="155"/>
      <c r="M3" s="155"/>
      <c r="N3" s="156"/>
      <c r="O3" s="157"/>
    </row>
    <row r="4" spans="1:15" ht="30" customHeight="1" x14ac:dyDescent="0.2">
      <c r="A4" s="30" t="s">
        <v>1</v>
      </c>
      <c r="B4" s="44"/>
      <c r="C4" s="179"/>
      <c r="D4" s="180"/>
      <c r="E4" s="180"/>
      <c r="F4" s="180"/>
      <c r="G4" s="180"/>
      <c r="H4" s="180"/>
      <c r="I4" s="181"/>
      <c r="J4" s="205"/>
      <c r="K4" s="45" t="s">
        <v>1617</v>
      </c>
      <c r="L4" s="158"/>
      <c r="M4" s="158"/>
      <c r="N4" s="159"/>
      <c r="O4" s="160"/>
    </row>
    <row r="5" spans="1:15" x14ac:dyDescent="0.2">
      <c r="A5" s="30" t="s">
        <v>2</v>
      </c>
      <c r="B5" s="46"/>
      <c r="C5" s="167"/>
      <c r="D5" s="168"/>
      <c r="E5" s="168"/>
      <c r="F5" s="168"/>
      <c r="G5" s="168"/>
      <c r="H5" s="168"/>
      <c r="I5" s="169"/>
      <c r="J5" s="206"/>
      <c r="K5" s="47"/>
      <c r="L5" s="158"/>
      <c r="M5" s="158"/>
      <c r="N5" s="159"/>
      <c r="O5" s="160"/>
    </row>
    <row r="6" spans="1:15" x14ac:dyDescent="0.2">
      <c r="A6" s="83" t="s">
        <v>19</v>
      </c>
      <c r="B6" s="202"/>
      <c r="C6" s="202"/>
      <c r="D6" s="202"/>
      <c r="E6" s="202"/>
      <c r="F6" s="202"/>
      <c r="G6" s="202"/>
      <c r="H6" s="202"/>
      <c r="I6" s="202"/>
      <c r="J6" s="202"/>
      <c r="K6" s="202"/>
      <c r="L6" s="158"/>
      <c r="M6" s="158"/>
      <c r="N6" s="159"/>
      <c r="O6" s="160"/>
    </row>
    <row r="7" spans="1:15" x14ac:dyDescent="0.2">
      <c r="A7" s="83" t="s">
        <v>39</v>
      </c>
      <c r="B7" s="30"/>
      <c r="C7" s="171" t="s">
        <v>40</v>
      </c>
      <c r="D7" s="171"/>
      <c r="E7" s="171"/>
      <c r="F7" s="171"/>
      <c r="G7" s="171"/>
      <c r="H7" s="171"/>
      <c r="I7" s="171"/>
      <c r="J7" s="171"/>
      <c r="K7" s="171"/>
      <c r="L7" s="158"/>
      <c r="M7" s="158"/>
      <c r="N7" s="159"/>
      <c r="O7" s="160"/>
    </row>
    <row r="8" spans="1:15" x14ac:dyDescent="0.2">
      <c r="A8" s="84" t="s">
        <v>1557</v>
      </c>
      <c r="B8" s="30"/>
      <c r="C8" s="30"/>
      <c r="D8" s="171" t="s">
        <v>41</v>
      </c>
      <c r="E8" s="171"/>
      <c r="F8" s="171"/>
      <c r="G8" s="171"/>
      <c r="H8" s="171"/>
      <c r="I8" s="171"/>
      <c r="J8" s="171"/>
      <c r="K8" s="171"/>
      <c r="L8" s="158"/>
      <c r="M8" s="158"/>
      <c r="N8" s="159"/>
      <c r="O8" s="160"/>
    </row>
    <row r="9" spans="1:15" ht="84" customHeight="1" x14ac:dyDescent="0.2">
      <c r="A9" s="84" t="s">
        <v>3</v>
      </c>
      <c r="B9" s="173"/>
      <c r="C9" s="173"/>
      <c r="D9" s="173"/>
      <c r="E9" s="173"/>
      <c r="F9" s="173"/>
      <c r="G9" s="173"/>
      <c r="H9" s="173"/>
      <c r="I9" s="173"/>
      <c r="J9" s="173"/>
      <c r="K9" s="173"/>
      <c r="L9" s="161"/>
      <c r="M9" s="161"/>
      <c r="N9" s="162"/>
      <c r="O9" s="163"/>
    </row>
    <row r="10" spans="1:15" ht="63.75" x14ac:dyDescent="0.2">
      <c r="A10" s="48" t="s">
        <v>38</v>
      </c>
      <c r="B10" s="49" t="s">
        <v>9</v>
      </c>
      <c r="C10" s="49" t="s">
        <v>1568</v>
      </c>
      <c r="D10" s="49" t="s">
        <v>3</v>
      </c>
      <c r="E10" s="49" t="s">
        <v>13</v>
      </c>
      <c r="F10" s="49" t="s">
        <v>14</v>
      </c>
      <c r="G10" s="49" t="s">
        <v>16</v>
      </c>
      <c r="H10" s="49" t="s">
        <v>17</v>
      </c>
      <c r="I10" s="49" t="s">
        <v>18</v>
      </c>
      <c r="J10" s="49" t="s">
        <v>15</v>
      </c>
      <c r="K10" s="49" t="s">
        <v>23</v>
      </c>
      <c r="L10" s="49" t="s">
        <v>1556</v>
      </c>
      <c r="M10" s="49" t="s">
        <v>26</v>
      </c>
      <c r="N10" s="49" t="s">
        <v>25</v>
      </c>
      <c r="O10" s="49" t="s">
        <v>24</v>
      </c>
    </row>
    <row r="11" spans="1:15" x14ac:dyDescent="0.2">
      <c r="A11" s="175" t="s">
        <v>20</v>
      </c>
      <c r="B11" s="61"/>
      <c r="C11" s="61"/>
      <c r="D11" s="61"/>
      <c r="E11" s="61"/>
      <c r="F11" s="61"/>
      <c r="G11" s="61"/>
      <c r="H11" s="61"/>
      <c r="I11" s="61"/>
      <c r="J11" s="61"/>
      <c r="K11" s="99"/>
      <c r="L11" s="51">
        <f>G11*K11</f>
        <v>0</v>
      </c>
      <c r="M11" s="51">
        <f t="shared" ref="M11:M16" si="0">K11*H11</f>
        <v>0</v>
      </c>
      <c r="N11" s="51">
        <f t="shared" ref="N11:N16" si="1">K11*I11</f>
        <v>0</v>
      </c>
      <c r="O11" s="51">
        <f t="shared" ref="O11:O16" si="2">J11*K11</f>
        <v>0</v>
      </c>
    </row>
    <row r="12" spans="1:15" x14ac:dyDescent="0.2">
      <c r="A12" s="175"/>
      <c r="B12" s="61"/>
      <c r="C12" s="61"/>
      <c r="D12" s="71"/>
      <c r="E12" s="61"/>
      <c r="F12" s="62"/>
      <c r="G12" s="62"/>
      <c r="H12" s="62"/>
      <c r="I12" s="62"/>
      <c r="J12" s="62"/>
      <c r="K12" s="99"/>
      <c r="L12" s="51">
        <f t="shared" ref="L12:L29" si="3">G12*K12</f>
        <v>0</v>
      </c>
      <c r="M12" s="51">
        <f t="shared" si="0"/>
        <v>0</v>
      </c>
      <c r="N12" s="51">
        <f t="shared" si="1"/>
        <v>0</v>
      </c>
      <c r="O12" s="51">
        <f t="shared" si="2"/>
        <v>0</v>
      </c>
    </row>
    <row r="13" spans="1:15" x14ac:dyDescent="0.2">
      <c r="A13" s="175"/>
      <c r="B13" s="61"/>
      <c r="C13" s="61"/>
      <c r="D13" s="71"/>
      <c r="E13" s="61"/>
      <c r="F13" s="62"/>
      <c r="G13" s="62"/>
      <c r="H13" s="62"/>
      <c r="I13" s="62"/>
      <c r="J13" s="62"/>
      <c r="K13" s="52"/>
      <c r="L13" s="51">
        <f t="shared" si="3"/>
        <v>0</v>
      </c>
      <c r="M13" s="51">
        <f t="shared" si="0"/>
        <v>0</v>
      </c>
      <c r="N13" s="51">
        <f t="shared" si="1"/>
        <v>0</v>
      </c>
      <c r="O13" s="51">
        <f t="shared" si="2"/>
        <v>0</v>
      </c>
    </row>
    <row r="14" spans="1:15" x14ac:dyDescent="0.2">
      <c r="A14" s="175"/>
      <c r="B14" s="61"/>
      <c r="C14" s="61"/>
      <c r="D14" s="71"/>
      <c r="E14" s="61"/>
      <c r="F14" s="62"/>
      <c r="G14" s="62"/>
      <c r="H14" s="62"/>
      <c r="I14" s="62"/>
      <c r="J14" s="62"/>
      <c r="K14" s="50"/>
      <c r="L14" s="51">
        <f t="shared" si="3"/>
        <v>0</v>
      </c>
      <c r="M14" s="51">
        <f t="shared" si="0"/>
        <v>0</v>
      </c>
      <c r="N14" s="51">
        <f t="shared" si="1"/>
        <v>0</v>
      </c>
      <c r="O14" s="51">
        <f t="shared" si="2"/>
        <v>0</v>
      </c>
    </row>
    <row r="15" spans="1:15" x14ac:dyDescent="0.2">
      <c r="A15" s="175"/>
      <c r="B15" s="61"/>
      <c r="C15" s="61"/>
      <c r="D15" s="53"/>
      <c r="E15" s="54"/>
      <c r="F15" s="55"/>
      <c r="G15" s="55"/>
      <c r="H15" s="55"/>
      <c r="I15" s="55"/>
      <c r="J15" s="55"/>
      <c r="K15" s="50"/>
      <c r="L15" s="51">
        <f t="shared" si="3"/>
        <v>0</v>
      </c>
      <c r="M15" s="51">
        <f t="shared" si="0"/>
        <v>0</v>
      </c>
      <c r="N15" s="51">
        <f t="shared" si="1"/>
        <v>0</v>
      </c>
      <c r="O15" s="51">
        <f t="shared" si="2"/>
        <v>0</v>
      </c>
    </row>
    <row r="16" spans="1:15" x14ac:dyDescent="0.2">
      <c r="A16" s="175"/>
      <c r="B16" s="62"/>
      <c r="C16" s="62"/>
      <c r="D16" s="72"/>
      <c r="E16" s="62"/>
      <c r="F16" s="62"/>
      <c r="G16" s="62"/>
      <c r="H16" s="55"/>
      <c r="I16" s="55"/>
      <c r="J16" s="55"/>
      <c r="K16" s="50"/>
      <c r="L16" s="51">
        <f t="shared" si="3"/>
        <v>0</v>
      </c>
      <c r="M16" s="51">
        <f t="shared" si="0"/>
        <v>0</v>
      </c>
      <c r="N16" s="51">
        <f t="shared" si="1"/>
        <v>0</v>
      </c>
      <c r="O16" s="51">
        <f t="shared" si="2"/>
        <v>0</v>
      </c>
    </row>
    <row r="17" spans="1:15" x14ac:dyDescent="0.2">
      <c r="A17" s="175"/>
      <c r="B17" s="172" t="s">
        <v>27</v>
      </c>
      <c r="C17" s="172"/>
      <c r="D17" s="172"/>
      <c r="E17" s="172"/>
      <c r="F17" s="172"/>
      <c r="G17" s="172"/>
      <c r="H17" s="172"/>
      <c r="I17" s="172"/>
      <c r="J17" s="172"/>
      <c r="K17" s="172"/>
      <c r="L17" s="56">
        <f>SUM(L11:L16)</f>
        <v>0</v>
      </c>
      <c r="M17" s="56">
        <f>SUM(M11:M16)</f>
        <v>0</v>
      </c>
      <c r="N17" s="56">
        <f>SUM(N11:N16)</f>
        <v>0</v>
      </c>
      <c r="O17" s="56">
        <f>SUM(O11:O16)</f>
        <v>0</v>
      </c>
    </row>
    <row r="18" spans="1:15" x14ac:dyDescent="0.2">
      <c r="A18" s="174" t="s">
        <v>21</v>
      </c>
      <c r="B18" s="61"/>
      <c r="C18" s="61"/>
      <c r="D18" s="61"/>
      <c r="E18" s="61"/>
      <c r="F18" s="61"/>
      <c r="G18" s="61"/>
      <c r="H18" s="61"/>
      <c r="I18" s="61"/>
      <c r="J18" s="61"/>
      <c r="K18" s="99"/>
      <c r="L18" s="51">
        <f t="shared" si="3"/>
        <v>0</v>
      </c>
      <c r="M18" s="51">
        <f>K18*H18</f>
        <v>0</v>
      </c>
      <c r="N18" s="51">
        <f>K18*I18</f>
        <v>0</v>
      </c>
      <c r="O18" s="51">
        <f>J18*K18</f>
        <v>0</v>
      </c>
    </row>
    <row r="19" spans="1:15" x14ac:dyDescent="0.2">
      <c r="A19" s="174"/>
      <c r="B19" s="61"/>
      <c r="C19" s="61"/>
      <c r="D19" s="71"/>
      <c r="E19" s="54"/>
      <c r="F19" s="62"/>
      <c r="G19" s="62"/>
      <c r="H19" s="62"/>
      <c r="I19" s="62"/>
      <c r="J19" s="62"/>
      <c r="K19" s="99"/>
      <c r="L19" s="51">
        <f t="shared" si="3"/>
        <v>0</v>
      </c>
      <c r="M19" s="51">
        <f>K19*H19</f>
        <v>0</v>
      </c>
      <c r="N19" s="51">
        <f>K19*I19</f>
        <v>0</v>
      </c>
      <c r="O19" s="51">
        <f>J19*K19</f>
        <v>0</v>
      </c>
    </row>
    <row r="20" spans="1:15" x14ac:dyDescent="0.2">
      <c r="A20" s="174"/>
      <c r="B20" s="61"/>
      <c r="C20" s="61"/>
      <c r="D20" s="71"/>
      <c r="E20" s="54"/>
      <c r="F20" s="62"/>
      <c r="G20" s="62"/>
      <c r="H20" s="62"/>
      <c r="I20" s="62"/>
      <c r="J20" s="62"/>
      <c r="K20" s="99"/>
      <c r="L20" s="51">
        <f t="shared" si="3"/>
        <v>0</v>
      </c>
      <c r="M20" s="51">
        <f>K20*H20</f>
        <v>0</v>
      </c>
      <c r="N20" s="51">
        <f>K20*I20</f>
        <v>0</v>
      </c>
      <c r="O20" s="51">
        <f>J20*K20</f>
        <v>0</v>
      </c>
    </row>
    <row r="21" spans="1:15" x14ac:dyDescent="0.2">
      <c r="A21" s="174"/>
      <c r="B21" s="61"/>
      <c r="C21" s="61"/>
      <c r="D21" s="71"/>
      <c r="E21" s="54"/>
      <c r="F21" s="62"/>
      <c r="G21" s="62"/>
      <c r="H21" s="62"/>
      <c r="I21" s="62"/>
      <c r="J21" s="62"/>
      <c r="K21" s="99"/>
      <c r="L21" s="51">
        <f t="shared" si="3"/>
        <v>0</v>
      </c>
      <c r="M21" s="51">
        <f>K21*H21</f>
        <v>0</v>
      </c>
      <c r="N21" s="51">
        <f>K21*I21</f>
        <v>0</v>
      </c>
      <c r="O21" s="51">
        <f>J21*K21</f>
        <v>0</v>
      </c>
    </row>
    <row r="22" spans="1:15" x14ac:dyDescent="0.2">
      <c r="A22" s="174"/>
      <c r="B22" s="172" t="s">
        <v>27</v>
      </c>
      <c r="C22" s="172"/>
      <c r="D22" s="172"/>
      <c r="E22" s="172"/>
      <c r="F22" s="172"/>
      <c r="G22" s="172"/>
      <c r="H22" s="172"/>
      <c r="I22" s="172"/>
      <c r="J22" s="172"/>
      <c r="K22" s="172"/>
      <c r="L22" s="56">
        <f>SUM(L18:L21)</f>
        <v>0</v>
      </c>
      <c r="M22" s="56">
        <f>SUM(M18:M21)</f>
        <v>0</v>
      </c>
      <c r="N22" s="56">
        <f t="shared" ref="N22" si="4">SUM(N18:N21)</f>
        <v>0</v>
      </c>
      <c r="O22" s="56">
        <f>SUM(O18:O21)</f>
        <v>0</v>
      </c>
    </row>
    <row r="23" spans="1:15" x14ac:dyDescent="0.2">
      <c r="A23" s="174" t="s">
        <v>22</v>
      </c>
      <c r="B23" s="61"/>
      <c r="C23" s="61"/>
      <c r="D23" s="61"/>
      <c r="E23" s="61"/>
      <c r="F23" s="61"/>
      <c r="G23" s="61"/>
      <c r="H23" s="61"/>
      <c r="I23" s="61"/>
      <c r="J23" s="61"/>
      <c r="K23" s="99"/>
      <c r="L23" s="51">
        <f t="shared" si="3"/>
        <v>0</v>
      </c>
      <c r="M23" s="51">
        <f>K23*H23</f>
        <v>0</v>
      </c>
      <c r="N23" s="51">
        <f>K23*I23</f>
        <v>0</v>
      </c>
      <c r="O23" s="51">
        <f>J23*K23</f>
        <v>0</v>
      </c>
    </row>
    <row r="24" spans="1:15" x14ac:dyDescent="0.2">
      <c r="A24" s="174"/>
      <c r="B24" s="61"/>
      <c r="C24" s="61"/>
      <c r="D24" s="71"/>
      <c r="E24" s="54"/>
      <c r="F24" s="62"/>
      <c r="G24" s="62"/>
      <c r="H24" s="62"/>
      <c r="I24" s="62"/>
      <c r="J24" s="62"/>
      <c r="K24" s="99"/>
      <c r="L24" s="51">
        <f t="shared" si="3"/>
        <v>0</v>
      </c>
      <c r="M24" s="51">
        <f>K24*H24</f>
        <v>0</v>
      </c>
      <c r="N24" s="51">
        <f>K24*I24</f>
        <v>0</v>
      </c>
      <c r="O24" s="51">
        <f>J24*K24</f>
        <v>0</v>
      </c>
    </row>
    <row r="25" spans="1:15" x14ac:dyDescent="0.2">
      <c r="A25" s="174"/>
      <c r="B25" s="61"/>
      <c r="C25" s="61"/>
      <c r="D25" s="71"/>
      <c r="E25" s="54"/>
      <c r="F25" s="62"/>
      <c r="G25" s="62"/>
      <c r="H25" s="62"/>
      <c r="I25" s="62"/>
      <c r="J25" s="62"/>
      <c r="K25" s="99"/>
      <c r="L25" s="51">
        <f t="shared" si="3"/>
        <v>0</v>
      </c>
      <c r="M25" s="51">
        <f>K25*H25</f>
        <v>0</v>
      </c>
      <c r="N25" s="51">
        <f>K25*I25</f>
        <v>0</v>
      </c>
      <c r="O25" s="51">
        <f>J25*K25</f>
        <v>0</v>
      </c>
    </row>
    <row r="26" spans="1:15" x14ac:dyDescent="0.2">
      <c r="A26" s="174"/>
      <c r="B26" s="61"/>
      <c r="C26" s="61"/>
      <c r="D26" s="71"/>
      <c r="E26" s="54"/>
      <c r="F26" s="62"/>
      <c r="G26" s="62"/>
      <c r="H26" s="62"/>
      <c r="I26" s="62"/>
      <c r="J26" s="62"/>
      <c r="K26" s="99"/>
      <c r="L26" s="51">
        <f t="shared" si="3"/>
        <v>0</v>
      </c>
      <c r="M26" s="51">
        <f>K26*H26</f>
        <v>0</v>
      </c>
      <c r="N26" s="51">
        <f>K26*I26</f>
        <v>0</v>
      </c>
      <c r="O26" s="51">
        <f>J26*K26</f>
        <v>0</v>
      </c>
    </row>
    <row r="27" spans="1:15" x14ac:dyDescent="0.2">
      <c r="A27" s="174"/>
      <c r="B27" s="61"/>
      <c r="C27" s="61"/>
      <c r="D27" s="71"/>
      <c r="E27" s="54"/>
      <c r="F27" s="62"/>
      <c r="G27" s="62"/>
      <c r="H27" s="62"/>
      <c r="I27" s="62"/>
      <c r="J27" s="62"/>
      <c r="K27" s="99"/>
      <c r="L27" s="51">
        <f t="shared" si="3"/>
        <v>0</v>
      </c>
      <c r="M27" s="51">
        <f>K27*H27</f>
        <v>0</v>
      </c>
      <c r="N27" s="51">
        <f>K27*I27</f>
        <v>0</v>
      </c>
      <c r="O27" s="51">
        <f>J27*K27</f>
        <v>0</v>
      </c>
    </row>
    <row r="28" spans="1:15" x14ac:dyDescent="0.2">
      <c r="A28" s="174"/>
      <c r="B28" s="172" t="s">
        <v>27</v>
      </c>
      <c r="C28" s="172"/>
      <c r="D28" s="172"/>
      <c r="E28" s="172"/>
      <c r="F28" s="172"/>
      <c r="G28" s="172"/>
      <c r="H28" s="172"/>
      <c r="I28" s="172"/>
      <c r="J28" s="172"/>
      <c r="K28" s="172"/>
      <c r="L28" s="56">
        <f>SUM(L23:L27)</f>
        <v>0</v>
      </c>
      <c r="M28" s="56">
        <f>SUM(M23:M27)</f>
        <v>0</v>
      </c>
      <c r="N28" s="56">
        <f t="shared" ref="N28" si="5">SUM(N23:N27)</f>
        <v>0</v>
      </c>
      <c r="O28" s="56">
        <f>SUM(O23:O27)</f>
        <v>0</v>
      </c>
    </row>
    <row r="29" spans="1:15" ht="25.5" x14ac:dyDescent="0.2">
      <c r="A29" s="100" t="s">
        <v>1567</v>
      </c>
      <c r="B29" s="61"/>
      <c r="C29" s="61"/>
      <c r="D29" s="61"/>
      <c r="E29" s="61"/>
      <c r="F29" s="61"/>
      <c r="G29" s="96">
        <f>(L17+L22+L28)*F29</f>
        <v>0</v>
      </c>
      <c r="H29" s="96">
        <v>0</v>
      </c>
      <c r="I29" s="96">
        <f>(N17+N22+N28)*F29</f>
        <v>0</v>
      </c>
      <c r="J29" s="96">
        <f>G29</f>
        <v>0</v>
      </c>
      <c r="K29" s="97">
        <v>0</v>
      </c>
      <c r="L29" s="4">
        <f t="shared" si="3"/>
        <v>0</v>
      </c>
      <c r="M29" s="4">
        <f>K29*H29</f>
        <v>0</v>
      </c>
      <c r="N29" s="4">
        <f>K29*I29</f>
        <v>0</v>
      </c>
      <c r="O29" s="4">
        <f>J29*K29</f>
        <v>0</v>
      </c>
    </row>
    <row r="30" spans="1:15" x14ac:dyDescent="0.2">
      <c r="A30" s="172" t="s">
        <v>29</v>
      </c>
      <c r="B30" s="172"/>
      <c r="C30" s="172"/>
      <c r="D30" s="172"/>
      <c r="E30" s="172"/>
      <c r="F30" s="172"/>
      <c r="G30" s="172"/>
      <c r="H30" s="172"/>
      <c r="I30" s="172"/>
      <c r="J30" s="172"/>
      <c r="K30" s="172"/>
      <c r="L30" s="56">
        <f>ROUND(L17+L22+L28+L29,2)</f>
        <v>0</v>
      </c>
      <c r="M30" s="56">
        <f t="shared" ref="M30:O30" si="6">ROUND(M17+M22+M28+M29,2)</f>
        <v>0</v>
      </c>
      <c r="N30" s="56">
        <f t="shared" si="6"/>
        <v>0</v>
      </c>
      <c r="O30" s="56">
        <f t="shared" si="6"/>
        <v>0</v>
      </c>
    </row>
    <row r="31" spans="1:15" x14ac:dyDescent="0.2">
      <c r="A31" s="172" t="s">
        <v>28</v>
      </c>
      <c r="B31" s="172"/>
      <c r="C31" s="172"/>
      <c r="D31" s="172"/>
      <c r="E31" s="172"/>
      <c r="F31" s="172"/>
      <c r="G31" s="172"/>
      <c r="H31" s="172"/>
      <c r="I31" s="172"/>
      <c r="J31" s="172"/>
      <c r="K31" s="172"/>
      <c r="L31" s="172"/>
      <c r="M31" s="172"/>
      <c r="N31" s="172"/>
      <c r="O31" s="57">
        <f>Ribasso</f>
        <v>0.10150000000000001</v>
      </c>
    </row>
    <row r="32" spans="1:15" x14ac:dyDescent="0.2">
      <c r="A32" s="172" t="s">
        <v>31</v>
      </c>
      <c r="B32" s="172"/>
      <c r="C32" s="172"/>
      <c r="D32" s="172"/>
      <c r="E32" s="172"/>
      <c r="F32" s="172"/>
      <c r="G32" s="172"/>
      <c r="H32" s="172"/>
      <c r="I32" s="172"/>
      <c r="J32" s="172"/>
      <c r="K32" s="172"/>
      <c r="L32" s="172"/>
      <c r="M32" s="172"/>
      <c r="N32" s="172"/>
      <c r="O32" s="56">
        <f>ROUND(O31*O30,2)</f>
        <v>0</v>
      </c>
    </row>
    <row r="33" spans="1:15" ht="19.5" x14ac:dyDescent="0.2">
      <c r="A33" s="170" t="s">
        <v>30</v>
      </c>
      <c r="B33" s="170"/>
      <c r="C33" s="170"/>
      <c r="D33" s="170"/>
      <c r="E33" s="170"/>
      <c r="F33" s="170"/>
      <c r="G33" s="170"/>
      <c r="H33" s="170"/>
      <c r="I33" s="170"/>
      <c r="J33" s="170"/>
      <c r="K33" s="170"/>
      <c r="L33" s="58">
        <f>L30-(O31*L30)</f>
        <v>0</v>
      </c>
      <c r="M33" s="58">
        <f>M30</f>
        <v>0</v>
      </c>
      <c r="N33" s="58">
        <f>N30</f>
        <v>0</v>
      </c>
      <c r="O33" s="58">
        <f>O30-O32</f>
        <v>0</v>
      </c>
    </row>
    <row r="34" spans="1:15" ht="19.5" x14ac:dyDescent="0.2">
      <c r="A34" s="170" t="s">
        <v>7</v>
      </c>
      <c r="B34" s="170"/>
      <c r="C34" s="170"/>
      <c r="D34" s="170"/>
      <c r="E34" s="170"/>
      <c r="F34" s="170"/>
      <c r="G34" s="170"/>
      <c r="H34" s="170"/>
      <c r="I34" s="170"/>
      <c r="J34" s="170"/>
      <c r="K34" s="170"/>
      <c r="L34" s="170"/>
      <c r="M34" s="170"/>
      <c r="N34" s="170"/>
      <c r="O34" s="98">
        <f>M33+N33+O33</f>
        <v>0</v>
      </c>
    </row>
    <row r="35" spans="1:15" x14ac:dyDescent="0.2">
      <c r="A35" s="59"/>
      <c r="B35" s="59"/>
      <c r="C35" s="59"/>
      <c r="D35" s="5" t="s">
        <v>4</v>
      </c>
    </row>
    <row r="36" spans="1:15" x14ac:dyDescent="0.2">
      <c r="A36" s="63"/>
      <c r="B36" s="63"/>
      <c r="C36" s="63"/>
      <c r="D36" s="5" t="s">
        <v>37</v>
      </c>
    </row>
  </sheetData>
  <mergeCells count="22">
    <mergeCell ref="A34:N34"/>
    <mergeCell ref="B22:K22"/>
    <mergeCell ref="A30:K30"/>
    <mergeCell ref="A31:N31"/>
    <mergeCell ref="A32:N32"/>
    <mergeCell ref="A33:K33"/>
    <mergeCell ref="A23:A28"/>
    <mergeCell ref="B28:K28"/>
    <mergeCell ref="A11:A17"/>
    <mergeCell ref="B17:K17"/>
    <mergeCell ref="A18:A22"/>
    <mergeCell ref="B1:O1"/>
    <mergeCell ref="A2:O2"/>
    <mergeCell ref="C3:I3"/>
    <mergeCell ref="J3:K3"/>
    <mergeCell ref="L3:O9"/>
    <mergeCell ref="C4:I5"/>
    <mergeCell ref="J4:J5"/>
    <mergeCell ref="B6:K6"/>
    <mergeCell ref="C7:K7"/>
    <mergeCell ref="D8:K8"/>
    <mergeCell ref="B9:K9"/>
  </mergeCells>
  <pageMargins left="0.7" right="0.7" top="0.75" bottom="0.75" header="0.3" footer="0.3"/>
  <pageSetup paperSize="8" scale="68"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2200-000000000000}">
          <x14:formula1>
            <xm:f>Appoggio!$C$2:$C$3</xm:f>
          </x14:formula1>
          <xm:sqref>K29</xm:sqref>
        </x14:dataValidation>
        <x14:dataValidation type="list" allowBlank="1" showInputMessage="1" showErrorMessage="1" xr:uid="{00000000-0002-0000-2200-000001000000}">
          <x14:formula1>
            <xm:f>Appoggio!$D$2:$D$3</xm:f>
          </x14:formula1>
          <xm:sqref>J4:J5</xm:sqref>
        </x14:dataValidation>
        <x14:dataValidation type="list" allowBlank="1" showInputMessage="1" showErrorMessage="1" xr:uid="{00000000-0002-0000-2200-000002000000}">
          <x14:formula1>
            <xm:f>Appoggio!$A$2:$A$5</xm:f>
          </x14:formula1>
          <xm:sqref>B7</xm:sqref>
        </x14:dataValidation>
      </x14:dataValidations>
    </ext>
  </extLst>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O36"/>
  <sheetViews>
    <sheetView topLeftCell="G13" zoomScaleNormal="100" workbookViewId="0">
      <selection activeCell="E47" sqref="A1:E49"/>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4" width="16" style="5" bestFit="1" customWidth="1"/>
    <col min="15" max="15" width="20.42578125" style="5" customWidth="1"/>
    <col min="16" max="16384" width="26.7109375" style="5"/>
  </cols>
  <sheetData>
    <row r="1" spans="1:15" ht="100.5" customHeight="1" x14ac:dyDescent="0.2">
      <c r="A1" s="60"/>
      <c r="B1" s="152" t="s">
        <v>1560</v>
      </c>
      <c r="C1" s="153"/>
      <c r="D1" s="153"/>
      <c r="E1" s="153"/>
      <c r="F1" s="153"/>
      <c r="G1" s="153"/>
      <c r="H1" s="153"/>
      <c r="I1" s="153"/>
      <c r="J1" s="153"/>
      <c r="K1" s="153"/>
      <c r="L1" s="153"/>
      <c r="M1" s="153"/>
      <c r="N1" s="153"/>
      <c r="O1" s="154"/>
    </row>
    <row r="2" spans="1:15" ht="19.5" x14ac:dyDescent="0.25">
      <c r="A2" s="149" t="s">
        <v>1559</v>
      </c>
      <c r="B2" s="150"/>
      <c r="C2" s="150"/>
      <c r="D2" s="150"/>
      <c r="E2" s="150"/>
      <c r="F2" s="150"/>
      <c r="G2" s="150"/>
      <c r="H2" s="150"/>
      <c r="I2" s="150"/>
      <c r="J2" s="150"/>
      <c r="K2" s="150"/>
      <c r="L2" s="150"/>
      <c r="M2" s="150"/>
      <c r="N2" s="150"/>
      <c r="O2" s="151"/>
    </row>
    <row r="3" spans="1:15" x14ac:dyDescent="0.2">
      <c r="A3" s="30" t="s">
        <v>0</v>
      </c>
      <c r="B3" s="82" t="str">
        <f>INTESTAZIONE!B2</f>
        <v>Tecnocostruzioni s.r.l.</v>
      </c>
      <c r="C3" s="164" t="s">
        <v>1558</v>
      </c>
      <c r="D3" s="165"/>
      <c r="E3" s="165"/>
      <c r="F3" s="165"/>
      <c r="G3" s="165"/>
      <c r="H3" s="165"/>
      <c r="I3" s="166"/>
      <c r="J3" s="203" t="s">
        <v>1616</v>
      </c>
      <c r="K3" s="204"/>
      <c r="L3" s="155"/>
      <c r="M3" s="155"/>
      <c r="N3" s="156"/>
      <c r="O3" s="157"/>
    </row>
    <row r="4" spans="1:15" ht="30" customHeight="1" x14ac:dyDescent="0.2">
      <c r="A4" s="30" t="s">
        <v>1</v>
      </c>
      <c r="B4" s="44"/>
      <c r="C4" s="179"/>
      <c r="D4" s="180"/>
      <c r="E4" s="180"/>
      <c r="F4" s="180"/>
      <c r="G4" s="180"/>
      <c r="H4" s="180"/>
      <c r="I4" s="181"/>
      <c r="J4" s="205"/>
      <c r="K4" s="45" t="s">
        <v>1617</v>
      </c>
      <c r="L4" s="158"/>
      <c r="M4" s="158"/>
      <c r="N4" s="159"/>
      <c r="O4" s="160"/>
    </row>
    <row r="5" spans="1:15" x14ac:dyDescent="0.2">
      <c r="A5" s="30" t="s">
        <v>2</v>
      </c>
      <c r="B5" s="46"/>
      <c r="C5" s="167"/>
      <c r="D5" s="168"/>
      <c r="E5" s="168"/>
      <c r="F5" s="168"/>
      <c r="G5" s="168"/>
      <c r="H5" s="168"/>
      <c r="I5" s="169"/>
      <c r="J5" s="206"/>
      <c r="K5" s="47"/>
      <c r="L5" s="158"/>
      <c r="M5" s="158"/>
      <c r="N5" s="159"/>
      <c r="O5" s="160"/>
    </row>
    <row r="6" spans="1:15" x14ac:dyDescent="0.2">
      <c r="A6" s="83" t="s">
        <v>19</v>
      </c>
      <c r="B6" s="202"/>
      <c r="C6" s="202"/>
      <c r="D6" s="202"/>
      <c r="E6" s="202"/>
      <c r="F6" s="202"/>
      <c r="G6" s="202"/>
      <c r="H6" s="202"/>
      <c r="I6" s="202"/>
      <c r="J6" s="202"/>
      <c r="K6" s="202"/>
      <c r="L6" s="158"/>
      <c r="M6" s="158"/>
      <c r="N6" s="159"/>
      <c r="O6" s="160"/>
    </row>
    <row r="7" spans="1:15" x14ac:dyDescent="0.2">
      <c r="A7" s="83" t="s">
        <v>39</v>
      </c>
      <c r="B7" s="30"/>
      <c r="C7" s="171" t="s">
        <v>40</v>
      </c>
      <c r="D7" s="171"/>
      <c r="E7" s="171"/>
      <c r="F7" s="171"/>
      <c r="G7" s="171"/>
      <c r="H7" s="171"/>
      <c r="I7" s="171"/>
      <c r="J7" s="171"/>
      <c r="K7" s="171"/>
      <c r="L7" s="158"/>
      <c r="M7" s="158"/>
      <c r="N7" s="159"/>
      <c r="O7" s="160"/>
    </row>
    <row r="8" spans="1:15" x14ac:dyDescent="0.2">
      <c r="A8" s="84" t="s">
        <v>1557</v>
      </c>
      <c r="B8" s="30"/>
      <c r="C8" s="30"/>
      <c r="D8" s="171" t="s">
        <v>41</v>
      </c>
      <c r="E8" s="171"/>
      <c r="F8" s="171"/>
      <c r="G8" s="171"/>
      <c r="H8" s="171"/>
      <c r="I8" s="171"/>
      <c r="J8" s="171"/>
      <c r="K8" s="171"/>
      <c r="L8" s="158"/>
      <c r="M8" s="158"/>
      <c r="N8" s="159"/>
      <c r="O8" s="160"/>
    </row>
    <row r="9" spans="1:15" ht="84" customHeight="1" x14ac:dyDescent="0.2">
      <c r="A9" s="84" t="s">
        <v>3</v>
      </c>
      <c r="B9" s="173"/>
      <c r="C9" s="173"/>
      <c r="D9" s="173"/>
      <c r="E9" s="173"/>
      <c r="F9" s="173"/>
      <c r="G9" s="173"/>
      <c r="H9" s="173"/>
      <c r="I9" s="173"/>
      <c r="J9" s="173"/>
      <c r="K9" s="173"/>
      <c r="L9" s="161"/>
      <c r="M9" s="161"/>
      <c r="N9" s="162"/>
      <c r="O9" s="163"/>
    </row>
    <row r="10" spans="1:15" ht="63.75" x14ac:dyDescent="0.2">
      <c r="A10" s="48" t="s">
        <v>38</v>
      </c>
      <c r="B10" s="49" t="s">
        <v>9</v>
      </c>
      <c r="C10" s="49" t="s">
        <v>1568</v>
      </c>
      <c r="D10" s="49" t="s">
        <v>3</v>
      </c>
      <c r="E10" s="49" t="s">
        <v>13</v>
      </c>
      <c r="F10" s="49" t="s">
        <v>14</v>
      </c>
      <c r="G10" s="49" t="s">
        <v>16</v>
      </c>
      <c r="H10" s="49" t="s">
        <v>17</v>
      </c>
      <c r="I10" s="49" t="s">
        <v>18</v>
      </c>
      <c r="J10" s="49" t="s">
        <v>15</v>
      </c>
      <c r="K10" s="49" t="s">
        <v>23</v>
      </c>
      <c r="L10" s="49" t="s">
        <v>1556</v>
      </c>
      <c r="M10" s="49" t="s">
        <v>26</v>
      </c>
      <c r="N10" s="49" t="s">
        <v>25</v>
      </c>
      <c r="O10" s="49" t="s">
        <v>24</v>
      </c>
    </row>
    <row r="11" spans="1:15" x14ac:dyDescent="0.2">
      <c r="A11" s="175" t="s">
        <v>20</v>
      </c>
      <c r="B11" s="61"/>
      <c r="C11" s="61"/>
      <c r="D11" s="61"/>
      <c r="E11" s="61"/>
      <c r="F11" s="61"/>
      <c r="G11" s="61"/>
      <c r="H11" s="61"/>
      <c r="I11" s="61"/>
      <c r="J11" s="61"/>
      <c r="K11" s="99"/>
      <c r="L11" s="51">
        <f>G11*K11</f>
        <v>0</v>
      </c>
      <c r="M11" s="51">
        <f t="shared" ref="M11:M16" si="0">K11*H11</f>
        <v>0</v>
      </c>
      <c r="N11" s="51">
        <f t="shared" ref="N11:N16" si="1">K11*I11</f>
        <v>0</v>
      </c>
      <c r="O11" s="51">
        <f t="shared" ref="O11:O16" si="2">J11*K11</f>
        <v>0</v>
      </c>
    </row>
    <row r="12" spans="1:15" x14ac:dyDescent="0.2">
      <c r="A12" s="175"/>
      <c r="B12" s="61"/>
      <c r="C12" s="61"/>
      <c r="D12" s="71"/>
      <c r="E12" s="61"/>
      <c r="F12" s="62"/>
      <c r="G12" s="62"/>
      <c r="H12" s="62"/>
      <c r="I12" s="62"/>
      <c r="J12" s="62"/>
      <c r="K12" s="99"/>
      <c r="L12" s="51">
        <f t="shared" ref="L12:L29" si="3">G12*K12</f>
        <v>0</v>
      </c>
      <c r="M12" s="51">
        <f t="shared" si="0"/>
        <v>0</v>
      </c>
      <c r="N12" s="51">
        <f t="shared" si="1"/>
        <v>0</v>
      </c>
      <c r="O12" s="51">
        <f t="shared" si="2"/>
        <v>0</v>
      </c>
    </row>
    <row r="13" spans="1:15" x14ac:dyDescent="0.2">
      <c r="A13" s="175"/>
      <c r="B13" s="61"/>
      <c r="C13" s="61"/>
      <c r="D13" s="71"/>
      <c r="E13" s="61"/>
      <c r="F13" s="62"/>
      <c r="G13" s="62"/>
      <c r="H13" s="62"/>
      <c r="I13" s="62"/>
      <c r="J13" s="62"/>
      <c r="K13" s="52"/>
      <c r="L13" s="51">
        <f t="shared" si="3"/>
        <v>0</v>
      </c>
      <c r="M13" s="51">
        <f t="shared" si="0"/>
        <v>0</v>
      </c>
      <c r="N13" s="51">
        <f t="shared" si="1"/>
        <v>0</v>
      </c>
      <c r="O13" s="51">
        <f t="shared" si="2"/>
        <v>0</v>
      </c>
    </row>
    <row r="14" spans="1:15" x14ac:dyDescent="0.2">
      <c r="A14" s="175"/>
      <c r="B14" s="61"/>
      <c r="C14" s="61"/>
      <c r="D14" s="71"/>
      <c r="E14" s="61"/>
      <c r="F14" s="62"/>
      <c r="G14" s="62"/>
      <c r="H14" s="62"/>
      <c r="I14" s="62"/>
      <c r="J14" s="62"/>
      <c r="K14" s="50"/>
      <c r="L14" s="51">
        <f t="shared" si="3"/>
        <v>0</v>
      </c>
      <c r="M14" s="51">
        <f t="shared" si="0"/>
        <v>0</v>
      </c>
      <c r="N14" s="51">
        <f t="shared" si="1"/>
        <v>0</v>
      </c>
      <c r="O14" s="51">
        <f t="shared" si="2"/>
        <v>0</v>
      </c>
    </row>
    <row r="15" spans="1:15" x14ac:dyDescent="0.2">
      <c r="A15" s="175"/>
      <c r="B15" s="61"/>
      <c r="C15" s="61"/>
      <c r="D15" s="53"/>
      <c r="E15" s="54"/>
      <c r="F15" s="55"/>
      <c r="G15" s="55"/>
      <c r="H15" s="55"/>
      <c r="I15" s="55"/>
      <c r="J15" s="55"/>
      <c r="K15" s="50"/>
      <c r="L15" s="51">
        <f t="shared" si="3"/>
        <v>0</v>
      </c>
      <c r="M15" s="51">
        <f t="shared" si="0"/>
        <v>0</v>
      </c>
      <c r="N15" s="51">
        <f t="shared" si="1"/>
        <v>0</v>
      </c>
      <c r="O15" s="51">
        <f t="shared" si="2"/>
        <v>0</v>
      </c>
    </row>
    <row r="16" spans="1:15" x14ac:dyDescent="0.2">
      <c r="A16" s="175"/>
      <c r="B16" s="62"/>
      <c r="C16" s="62"/>
      <c r="D16" s="72"/>
      <c r="E16" s="62"/>
      <c r="F16" s="62"/>
      <c r="G16" s="62"/>
      <c r="H16" s="55"/>
      <c r="I16" s="55"/>
      <c r="J16" s="55"/>
      <c r="K16" s="50"/>
      <c r="L16" s="51">
        <f t="shared" si="3"/>
        <v>0</v>
      </c>
      <c r="M16" s="51">
        <f t="shared" si="0"/>
        <v>0</v>
      </c>
      <c r="N16" s="51">
        <f t="shared" si="1"/>
        <v>0</v>
      </c>
      <c r="O16" s="51">
        <f t="shared" si="2"/>
        <v>0</v>
      </c>
    </row>
    <row r="17" spans="1:15" x14ac:dyDescent="0.2">
      <c r="A17" s="175"/>
      <c r="B17" s="172" t="s">
        <v>27</v>
      </c>
      <c r="C17" s="172"/>
      <c r="D17" s="172"/>
      <c r="E17" s="172"/>
      <c r="F17" s="172"/>
      <c r="G17" s="172"/>
      <c r="H17" s="172"/>
      <c r="I17" s="172"/>
      <c r="J17" s="172"/>
      <c r="K17" s="172"/>
      <c r="L17" s="56">
        <f>SUM(L11:L16)</f>
        <v>0</v>
      </c>
      <c r="M17" s="56">
        <f>SUM(M11:M16)</f>
        <v>0</v>
      </c>
      <c r="N17" s="56">
        <f>SUM(N11:N16)</f>
        <v>0</v>
      </c>
      <c r="O17" s="56">
        <f>SUM(O11:O16)</f>
        <v>0</v>
      </c>
    </row>
    <row r="18" spans="1:15" x14ac:dyDescent="0.2">
      <c r="A18" s="174" t="s">
        <v>21</v>
      </c>
      <c r="B18" s="61"/>
      <c r="C18" s="61"/>
      <c r="D18" s="61"/>
      <c r="E18" s="61"/>
      <c r="F18" s="61"/>
      <c r="G18" s="61"/>
      <c r="H18" s="61"/>
      <c r="I18" s="61"/>
      <c r="J18" s="61"/>
      <c r="K18" s="99"/>
      <c r="L18" s="51">
        <f t="shared" si="3"/>
        <v>0</v>
      </c>
      <c r="M18" s="51">
        <f>K18*H18</f>
        <v>0</v>
      </c>
      <c r="N18" s="51">
        <f>K18*I18</f>
        <v>0</v>
      </c>
      <c r="O18" s="51">
        <f>J18*K18</f>
        <v>0</v>
      </c>
    </row>
    <row r="19" spans="1:15" x14ac:dyDescent="0.2">
      <c r="A19" s="174"/>
      <c r="B19" s="61"/>
      <c r="C19" s="61"/>
      <c r="D19" s="71"/>
      <c r="E19" s="54"/>
      <c r="F19" s="62"/>
      <c r="G19" s="62"/>
      <c r="H19" s="62"/>
      <c r="I19" s="62"/>
      <c r="J19" s="62"/>
      <c r="K19" s="99"/>
      <c r="L19" s="51">
        <f t="shared" si="3"/>
        <v>0</v>
      </c>
      <c r="M19" s="51">
        <f>K19*H19</f>
        <v>0</v>
      </c>
      <c r="N19" s="51">
        <f>K19*I19</f>
        <v>0</v>
      </c>
      <c r="O19" s="51">
        <f>J19*K19</f>
        <v>0</v>
      </c>
    </row>
    <row r="20" spans="1:15" x14ac:dyDescent="0.2">
      <c r="A20" s="174"/>
      <c r="B20" s="61"/>
      <c r="C20" s="61"/>
      <c r="D20" s="71"/>
      <c r="E20" s="54"/>
      <c r="F20" s="62"/>
      <c r="G20" s="62"/>
      <c r="H20" s="62"/>
      <c r="I20" s="62"/>
      <c r="J20" s="62"/>
      <c r="K20" s="99"/>
      <c r="L20" s="51">
        <f t="shared" si="3"/>
        <v>0</v>
      </c>
      <c r="M20" s="51">
        <f>K20*H20</f>
        <v>0</v>
      </c>
      <c r="N20" s="51">
        <f>K20*I20</f>
        <v>0</v>
      </c>
      <c r="O20" s="51">
        <f>J20*K20</f>
        <v>0</v>
      </c>
    </row>
    <row r="21" spans="1:15" x14ac:dyDescent="0.2">
      <c r="A21" s="174"/>
      <c r="B21" s="61"/>
      <c r="C21" s="61"/>
      <c r="D21" s="71"/>
      <c r="E21" s="54"/>
      <c r="F21" s="62"/>
      <c r="G21" s="62"/>
      <c r="H21" s="62"/>
      <c r="I21" s="62"/>
      <c r="J21" s="62"/>
      <c r="K21" s="99"/>
      <c r="L21" s="51">
        <f t="shared" si="3"/>
        <v>0</v>
      </c>
      <c r="M21" s="51">
        <f>K21*H21</f>
        <v>0</v>
      </c>
      <c r="N21" s="51">
        <f>K21*I21</f>
        <v>0</v>
      </c>
      <c r="O21" s="51">
        <f>J21*K21</f>
        <v>0</v>
      </c>
    </row>
    <row r="22" spans="1:15" x14ac:dyDescent="0.2">
      <c r="A22" s="174"/>
      <c r="B22" s="172" t="s">
        <v>27</v>
      </c>
      <c r="C22" s="172"/>
      <c r="D22" s="172"/>
      <c r="E22" s="172"/>
      <c r="F22" s="172"/>
      <c r="G22" s="172"/>
      <c r="H22" s="172"/>
      <c r="I22" s="172"/>
      <c r="J22" s="172"/>
      <c r="K22" s="172"/>
      <c r="L22" s="56">
        <f>SUM(L18:L21)</f>
        <v>0</v>
      </c>
      <c r="M22" s="56">
        <f>SUM(M18:M21)</f>
        <v>0</v>
      </c>
      <c r="N22" s="56">
        <f t="shared" ref="N22" si="4">SUM(N18:N21)</f>
        <v>0</v>
      </c>
      <c r="O22" s="56">
        <f>SUM(O18:O21)</f>
        <v>0</v>
      </c>
    </row>
    <row r="23" spans="1:15" x14ac:dyDescent="0.2">
      <c r="A23" s="174" t="s">
        <v>22</v>
      </c>
      <c r="B23" s="61"/>
      <c r="C23" s="61"/>
      <c r="D23" s="61"/>
      <c r="E23" s="61"/>
      <c r="F23" s="61"/>
      <c r="G23" s="61"/>
      <c r="H23" s="61"/>
      <c r="I23" s="61"/>
      <c r="J23" s="61"/>
      <c r="K23" s="99"/>
      <c r="L23" s="51">
        <f t="shared" si="3"/>
        <v>0</v>
      </c>
      <c r="M23" s="51">
        <f>K23*H23</f>
        <v>0</v>
      </c>
      <c r="N23" s="51">
        <f>K23*I23</f>
        <v>0</v>
      </c>
      <c r="O23" s="51">
        <f>J23*K23</f>
        <v>0</v>
      </c>
    </row>
    <row r="24" spans="1:15" x14ac:dyDescent="0.2">
      <c r="A24" s="174"/>
      <c r="B24" s="61"/>
      <c r="C24" s="61"/>
      <c r="D24" s="71"/>
      <c r="E24" s="54"/>
      <c r="F24" s="62"/>
      <c r="G24" s="62"/>
      <c r="H24" s="62"/>
      <c r="I24" s="62"/>
      <c r="J24" s="62"/>
      <c r="K24" s="99"/>
      <c r="L24" s="51">
        <f t="shared" si="3"/>
        <v>0</v>
      </c>
      <c r="M24" s="51">
        <f>K24*H24</f>
        <v>0</v>
      </c>
      <c r="N24" s="51">
        <f>K24*I24</f>
        <v>0</v>
      </c>
      <c r="O24" s="51">
        <f>J24*K24</f>
        <v>0</v>
      </c>
    </row>
    <row r="25" spans="1:15" x14ac:dyDescent="0.2">
      <c r="A25" s="174"/>
      <c r="B25" s="61"/>
      <c r="C25" s="61"/>
      <c r="D25" s="71"/>
      <c r="E25" s="54"/>
      <c r="F25" s="62"/>
      <c r="G25" s="62"/>
      <c r="H25" s="62"/>
      <c r="I25" s="62"/>
      <c r="J25" s="62"/>
      <c r="K25" s="99"/>
      <c r="L25" s="51">
        <f t="shared" si="3"/>
        <v>0</v>
      </c>
      <c r="M25" s="51">
        <f>K25*H25</f>
        <v>0</v>
      </c>
      <c r="N25" s="51">
        <f>K25*I25</f>
        <v>0</v>
      </c>
      <c r="O25" s="51">
        <f>J25*K25</f>
        <v>0</v>
      </c>
    </row>
    <row r="26" spans="1:15" x14ac:dyDescent="0.2">
      <c r="A26" s="174"/>
      <c r="B26" s="61"/>
      <c r="C26" s="61"/>
      <c r="D26" s="71"/>
      <c r="E26" s="54"/>
      <c r="F26" s="62"/>
      <c r="G26" s="62"/>
      <c r="H26" s="62"/>
      <c r="I26" s="62"/>
      <c r="J26" s="62"/>
      <c r="K26" s="99"/>
      <c r="L26" s="51">
        <f t="shared" si="3"/>
        <v>0</v>
      </c>
      <c r="M26" s="51">
        <f>K26*H26</f>
        <v>0</v>
      </c>
      <c r="N26" s="51">
        <f>K26*I26</f>
        <v>0</v>
      </c>
      <c r="O26" s="51">
        <f>J26*K26</f>
        <v>0</v>
      </c>
    </row>
    <row r="27" spans="1:15" x14ac:dyDescent="0.2">
      <c r="A27" s="174"/>
      <c r="B27" s="61"/>
      <c r="C27" s="61"/>
      <c r="D27" s="71"/>
      <c r="E27" s="54"/>
      <c r="F27" s="62"/>
      <c r="G27" s="62"/>
      <c r="H27" s="62"/>
      <c r="I27" s="62"/>
      <c r="J27" s="62"/>
      <c r="K27" s="99"/>
      <c r="L27" s="51">
        <f t="shared" si="3"/>
        <v>0</v>
      </c>
      <c r="M27" s="51">
        <f>K27*H27</f>
        <v>0</v>
      </c>
      <c r="N27" s="51">
        <f>K27*I27</f>
        <v>0</v>
      </c>
      <c r="O27" s="51">
        <f>J27*K27</f>
        <v>0</v>
      </c>
    </row>
    <row r="28" spans="1:15" x14ac:dyDescent="0.2">
      <c r="A28" s="174"/>
      <c r="B28" s="172" t="s">
        <v>27</v>
      </c>
      <c r="C28" s="172"/>
      <c r="D28" s="172"/>
      <c r="E28" s="172"/>
      <c r="F28" s="172"/>
      <c r="G28" s="172"/>
      <c r="H28" s="172"/>
      <c r="I28" s="172"/>
      <c r="J28" s="172"/>
      <c r="K28" s="172"/>
      <c r="L28" s="56">
        <f>SUM(L23:L27)</f>
        <v>0</v>
      </c>
      <c r="M28" s="56">
        <f>SUM(M23:M27)</f>
        <v>0</v>
      </c>
      <c r="N28" s="56">
        <f t="shared" ref="N28" si="5">SUM(N23:N27)</f>
        <v>0</v>
      </c>
      <c r="O28" s="56">
        <f>SUM(O23:O27)</f>
        <v>0</v>
      </c>
    </row>
    <row r="29" spans="1:15" ht="25.5" x14ac:dyDescent="0.2">
      <c r="A29" s="100" t="s">
        <v>1567</v>
      </c>
      <c r="B29" s="61"/>
      <c r="C29" s="61"/>
      <c r="D29" s="61"/>
      <c r="E29" s="61"/>
      <c r="F29" s="61"/>
      <c r="G29" s="96">
        <f>(L17+L22+L28)*F29</f>
        <v>0</v>
      </c>
      <c r="H29" s="96">
        <v>0</v>
      </c>
      <c r="I29" s="96">
        <f>(N17+N22+N28)*F29</f>
        <v>0</v>
      </c>
      <c r="J29" s="96">
        <f>G29</f>
        <v>0</v>
      </c>
      <c r="K29" s="97">
        <v>0</v>
      </c>
      <c r="L29" s="4">
        <f t="shared" si="3"/>
        <v>0</v>
      </c>
      <c r="M29" s="4">
        <f>K29*H29</f>
        <v>0</v>
      </c>
      <c r="N29" s="4">
        <f>K29*I29</f>
        <v>0</v>
      </c>
      <c r="O29" s="4">
        <f>J29*K29</f>
        <v>0</v>
      </c>
    </row>
    <row r="30" spans="1:15" x14ac:dyDescent="0.2">
      <c r="A30" s="172" t="s">
        <v>29</v>
      </c>
      <c r="B30" s="172"/>
      <c r="C30" s="172"/>
      <c r="D30" s="172"/>
      <c r="E30" s="172"/>
      <c r="F30" s="172"/>
      <c r="G30" s="172"/>
      <c r="H30" s="172"/>
      <c r="I30" s="172"/>
      <c r="J30" s="172"/>
      <c r="K30" s="172"/>
      <c r="L30" s="56">
        <f>ROUND(L17+L22+L28+L29,2)</f>
        <v>0</v>
      </c>
      <c r="M30" s="56">
        <f t="shared" ref="M30:O30" si="6">ROUND(M17+M22+M28+M29,2)</f>
        <v>0</v>
      </c>
      <c r="N30" s="56">
        <f t="shared" si="6"/>
        <v>0</v>
      </c>
      <c r="O30" s="56">
        <f t="shared" si="6"/>
        <v>0</v>
      </c>
    </row>
    <row r="31" spans="1:15" x14ac:dyDescent="0.2">
      <c r="A31" s="172" t="s">
        <v>28</v>
      </c>
      <c r="B31" s="172"/>
      <c r="C31" s="172"/>
      <c r="D31" s="172"/>
      <c r="E31" s="172"/>
      <c r="F31" s="172"/>
      <c r="G31" s="172"/>
      <c r="H31" s="172"/>
      <c r="I31" s="172"/>
      <c r="J31" s="172"/>
      <c r="K31" s="172"/>
      <c r="L31" s="172"/>
      <c r="M31" s="172"/>
      <c r="N31" s="172"/>
      <c r="O31" s="57">
        <f>Ribasso</f>
        <v>0.10150000000000001</v>
      </c>
    </row>
    <row r="32" spans="1:15" x14ac:dyDescent="0.2">
      <c r="A32" s="172" t="s">
        <v>31</v>
      </c>
      <c r="B32" s="172"/>
      <c r="C32" s="172"/>
      <c r="D32" s="172"/>
      <c r="E32" s="172"/>
      <c r="F32" s="172"/>
      <c r="G32" s="172"/>
      <c r="H32" s="172"/>
      <c r="I32" s="172"/>
      <c r="J32" s="172"/>
      <c r="K32" s="172"/>
      <c r="L32" s="172"/>
      <c r="M32" s="172"/>
      <c r="N32" s="172"/>
      <c r="O32" s="56">
        <f>ROUND(O31*O30,2)</f>
        <v>0</v>
      </c>
    </row>
    <row r="33" spans="1:15" ht="19.5" x14ac:dyDescent="0.2">
      <c r="A33" s="170" t="s">
        <v>30</v>
      </c>
      <c r="B33" s="170"/>
      <c r="C33" s="170"/>
      <c r="D33" s="170"/>
      <c r="E33" s="170"/>
      <c r="F33" s="170"/>
      <c r="G33" s="170"/>
      <c r="H33" s="170"/>
      <c r="I33" s="170"/>
      <c r="J33" s="170"/>
      <c r="K33" s="170"/>
      <c r="L33" s="58">
        <f>L30-(O31*L30)</f>
        <v>0</v>
      </c>
      <c r="M33" s="58">
        <f>M30</f>
        <v>0</v>
      </c>
      <c r="N33" s="58">
        <f>N30</f>
        <v>0</v>
      </c>
      <c r="O33" s="58">
        <f>O30-O32</f>
        <v>0</v>
      </c>
    </row>
    <row r="34" spans="1:15" ht="19.5" x14ac:dyDescent="0.2">
      <c r="A34" s="170" t="s">
        <v>7</v>
      </c>
      <c r="B34" s="170"/>
      <c r="C34" s="170"/>
      <c r="D34" s="170"/>
      <c r="E34" s="170"/>
      <c r="F34" s="170"/>
      <c r="G34" s="170"/>
      <c r="H34" s="170"/>
      <c r="I34" s="170"/>
      <c r="J34" s="170"/>
      <c r="K34" s="170"/>
      <c r="L34" s="170"/>
      <c r="M34" s="170"/>
      <c r="N34" s="170"/>
      <c r="O34" s="98">
        <f>M33+N33+O33</f>
        <v>0</v>
      </c>
    </row>
    <row r="35" spans="1:15" x14ac:dyDescent="0.2">
      <c r="A35" s="59"/>
      <c r="B35" s="59"/>
      <c r="C35" s="59"/>
      <c r="D35" s="5" t="s">
        <v>4</v>
      </c>
    </row>
    <row r="36" spans="1:15" x14ac:dyDescent="0.2">
      <c r="A36" s="63"/>
      <c r="B36" s="63"/>
      <c r="C36" s="63"/>
      <c r="D36" s="5" t="s">
        <v>37</v>
      </c>
    </row>
  </sheetData>
  <mergeCells count="22">
    <mergeCell ref="A34:N34"/>
    <mergeCell ref="B22:K22"/>
    <mergeCell ref="A30:K30"/>
    <mergeCell ref="A31:N31"/>
    <mergeCell ref="A32:N32"/>
    <mergeCell ref="A33:K33"/>
    <mergeCell ref="A23:A28"/>
    <mergeCell ref="B28:K28"/>
    <mergeCell ref="A11:A17"/>
    <mergeCell ref="B17:K17"/>
    <mergeCell ref="A18:A22"/>
    <mergeCell ref="B1:O1"/>
    <mergeCell ref="A2:O2"/>
    <mergeCell ref="C3:I3"/>
    <mergeCell ref="J3:K3"/>
    <mergeCell ref="L3:O9"/>
    <mergeCell ref="C4:I5"/>
    <mergeCell ref="J4:J5"/>
    <mergeCell ref="B6:K6"/>
    <mergeCell ref="C7:K7"/>
    <mergeCell ref="D8:K8"/>
    <mergeCell ref="B9:K9"/>
  </mergeCells>
  <pageMargins left="0.7" right="0.7" top="0.75" bottom="0.75" header="0.3" footer="0.3"/>
  <pageSetup paperSize="8" scale="67"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2300-000000000000}">
          <x14:formula1>
            <xm:f>Appoggio!$A$2:$A$5</xm:f>
          </x14:formula1>
          <xm:sqref>B7</xm:sqref>
        </x14:dataValidation>
        <x14:dataValidation type="list" allowBlank="1" showInputMessage="1" showErrorMessage="1" xr:uid="{00000000-0002-0000-2300-000001000000}">
          <x14:formula1>
            <xm:f>Appoggio!$D$2:$D$3</xm:f>
          </x14:formula1>
          <xm:sqref>J4:J5</xm:sqref>
        </x14:dataValidation>
        <x14:dataValidation type="list" allowBlank="1" showInputMessage="1" showErrorMessage="1" xr:uid="{00000000-0002-0000-2300-000002000000}">
          <x14:formula1>
            <xm:f>Appoggio!$C$2:$C$3</xm:f>
          </x14:formula1>
          <xm:sqref>K29</xm:sqref>
        </x14:dataValidation>
      </x14:dataValidations>
    </ext>
  </extLst>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O36"/>
  <sheetViews>
    <sheetView topLeftCell="G13" zoomScaleNormal="100" workbookViewId="0">
      <selection activeCell="E47" sqref="A1:E49"/>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20.85546875" style="5" customWidth="1"/>
    <col min="13" max="13" width="14.5703125" style="5" customWidth="1"/>
    <col min="14" max="14" width="16" style="5" bestFit="1" customWidth="1"/>
    <col min="15" max="15" width="18" style="5" bestFit="1" customWidth="1"/>
    <col min="16" max="16384" width="26.7109375" style="5"/>
  </cols>
  <sheetData>
    <row r="1" spans="1:15" ht="100.5" customHeight="1" x14ac:dyDescent="0.2">
      <c r="A1" s="60"/>
      <c r="B1" s="152" t="s">
        <v>1560</v>
      </c>
      <c r="C1" s="153"/>
      <c r="D1" s="153"/>
      <c r="E1" s="153"/>
      <c r="F1" s="153"/>
      <c r="G1" s="153"/>
      <c r="H1" s="153"/>
      <c r="I1" s="153"/>
      <c r="J1" s="153"/>
      <c r="K1" s="153"/>
      <c r="L1" s="153"/>
      <c r="M1" s="153"/>
      <c r="N1" s="153"/>
      <c r="O1" s="154"/>
    </row>
    <row r="2" spans="1:15" ht="19.5" x14ac:dyDescent="0.25">
      <c r="A2" s="149" t="s">
        <v>1559</v>
      </c>
      <c r="B2" s="150"/>
      <c r="C2" s="150"/>
      <c r="D2" s="150"/>
      <c r="E2" s="150"/>
      <c r="F2" s="150"/>
      <c r="G2" s="150"/>
      <c r="H2" s="150"/>
      <c r="I2" s="150"/>
      <c r="J2" s="150"/>
      <c r="K2" s="150"/>
      <c r="L2" s="150"/>
      <c r="M2" s="150"/>
      <c r="N2" s="150"/>
      <c r="O2" s="151"/>
    </row>
    <row r="3" spans="1:15" x14ac:dyDescent="0.2">
      <c r="A3" s="30" t="s">
        <v>0</v>
      </c>
      <c r="B3" s="82" t="str">
        <f>INTESTAZIONE!B2</f>
        <v>Tecnocostruzioni s.r.l.</v>
      </c>
      <c r="C3" s="164" t="s">
        <v>1558</v>
      </c>
      <c r="D3" s="165"/>
      <c r="E3" s="165"/>
      <c r="F3" s="165"/>
      <c r="G3" s="165"/>
      <c r="H3" s="165"/>
      <c r="I3" s="166"/>
      <c r="J3" s="203" t="s">
        <v>1616</v>
      </c>
      <c r="K3" s="204"/>
      <c r="L3" s="155"/>
      <c r="M3" s="155"/>
      <c r="N3" s="156"/>
      <c r="O3" s="157"/>
    </row>
    <row r="4" spans="1:15" ht="30" customHeight="1" x14ac:dyDescent="0.2">
      <c r="A4" s="30" t="s">
        <v>1</v>
      </c>
      <c r="B4" s="44"/>
      <c r="C4" s="179"/>
      <c r="D4" s="180"/>
      <c r="E4" s="180"/>
      <c r="F4" s="180"/>
      <c r="G4" s="180"/>
      <c r="H4" s="180"/>
      <c r="I4" s="181"/>
      <c r="J4" s="205"/>
      <c r="K4" s="45" t="s">
        <v>1617</v>
      </c>
      <c r="L4" s="158"/>
      <c r="M4" s="158"/>
      <c r="N4" s="159"/>
      <c r="O4" s="160"/>
    </row>
    <row r="5" spans="1:15" x14ac:dyDescent="0.2">
      <c r="A5" s="30" t="s">
        <v>2</v>
      </c>
      <c r="B5" s="46"/>
      <c r="C5" s="167"/>
      <c r="D5" s="168"/>
      <c r="E5" s="168"/>
      <c r="F5" s="168"/>
      <c r="G5" s="168"/>
      <c r="H5" s="168"/>
      <c r="I5" s="169"/>
      <c r="J5" s="206"/>
      <c r="K5" s="47"/>
      <c r="L5" s="158"/>
      <c r="M5" s="158"/>
      <c r="N5" s="159"/>
      <c r="O5" s="160"/>
    </row>
    <row r="6" spans="1:15" x14ac:dyDescent="0.2">
      <c r="A6" s="83" t="s">
        <v>19</v>
      </c>
      <c r="B6" s="202"/>
      <c r="C6" s="202"/>
      <c r="D6" s="202"/>
      <c r="E6" s="202"/>
      <c r="F6" s="202"/>
      <c r="G6" s="202"/>
      <c r="H6" s="202"/>
      <c r="I6" s="202"/>
      <c r="J6" s="202"/>
      <c r="K6" s="202"/>
      <c r="L6" s="158"/>
      <c r="M6" s="158"/>
      <c r="N6" s="159"/>
      <c r="O6" s="160"/>
    </row>
    <row r="7" spans="1:15" x14ac:dyDescent="0.2">
      <c r="A7" s="83" t="s">
        <v>39</v>
      </c>
      <c r="B7" s="30"/>
      <c r="C7" s="171" t="s">
        <v>40</v>
      </c>
      <c r="D7" s="171"/>
      <c r="E7" s="171"/>
      <c r="F7" s="171"/>
      <c r="G7" s="171"/>
      <c r="H7" s="171"/>
      <c r="I7" s="171"/>
      <c r="J7" s="171"/>
      <c r="K7" s="171"/>
      <c r="L7" s="158"/>
      <c r="M7" s="158"/>
      <c r="N7" s="159"/>
      <c r="O7" s="160"/>
    </row>
    <row r="8" spans="1:15" x14ac:dyDescent="0.2">
      <c r="A8" s="84" t="s">
        <v>1557</v>
      </c>
      <c r="B8" s="30"/>
      <c r="C8" s="30"/>
      <c r="D8" s="171" t="s">
        <v>41</v>
      </c>
      <c r="E8" s="171"/>
      <c r="F8" s="171"/>
      <c r="G8" s="171"/>
      <c r="H8" s="171"/>
      <c r="I8" s="171"/>
      <c r="J8" s="171"/>
      <c r="K8" s="171"/>
      <c r="L8" s="158"/>
      <c r="M8" s="158"/>
      <c r="N8" s="159"/>
      <c r="O8" s="160"/>
    </row>
    <row r="9" spans="1:15" ht="84" customHeight="1" x14ac:dyDescent="0.2">
      <c r="A9" s="84" t="s">
        <v>3</v>
      </c>
      <c r="B9" s="173"/>
      <c r="C9" s="173"/>
      <c r="D9" s="173"/>
      <c r="E9" s="173"/>
      <c r="F9" s="173"/>
      <c r="G9" s="173"/>
      <c r="H9" s="173"/>
      <c r="I9" s="173"/>
      <c r="J9" s="173"/>
      <c r="K9" s="173"/>
      <c r="L9" s="161"/>
      <c r="M9" s="161"/>
      <c r="N9" s="162"/>
      <c r="O9" s="163"/>
    </row>
    <row r="10" spans="1:15" ht="63.75" x14ac:dyDescent="0.2">
      <c r="A10" s="48" t="s">
        <v>38</v>
      </c>
      <c r="B10" s="49" t="s">
        <v>9</v>
      </c>
      <c r="C10" s="49" t="s">
        <v>1568</v>
      </c>
      <c r="D10" s="49" t="s">
        <v>3</v>
      </c>
      <c r="E10" s="49" t="s">
        <v>13</v>
      </c>
      <c r="F10" s="49" t="s">
        <v>14</v>
      </c>
      <c r="G10" s="49" t="s">
        <v>16</v>
      </c>
      <c r="H10" s="49" t="s">
        <v>17</v>
      </c>
      <c r="I10" s="49" t="s">
        <v>18</v>
      </c>
      <c r="J10" s="49" t="s">
        <v>15</v>
      </c>
      <c r="K10" s="49" t="s">
        <v>23</v>
      </c>
      <c r="L10" s="49" t="s">
        <v>1556</v>
      </c>
      <c r="M10" s="49" t="s">
        <v>26</v>
      </c>
      <c r="N10" s="49" t="s">
        <v>25</v>
      </c>
      <c r="O10" s="49" t="s">
        <v>24</v>
      </c>
    </row>
    <row r="11" spans="1:15" x14ac:dyDescent="0.2">
      <c r="A11" s="175" t="s">
        <v>20</v>
      </c>
      <c r="B11" s="61"/>
      <c r="C11" s="61"/>
      <c r="D11" s="61"/>
      <c r="E11" s="61"/>
      <c r="F11" s="61"/>
      <c r="G11" s="61"/>
      <c r="H11" s="61"/>
      <c r="I11" s="61"/>
      <c r="J11" s="61"/>
      <c r="K11" s="99"/>
      <c r="L11" s="51">
        <f>G11*K11</f>
        <v>0</v>
      </c>
      <c r="M11" s="51">
        <f t="shared" ref="M11:M16" si="0">K11*H11</f>
        <v>0</v>
      </c>
      <c r="N11" s="51">
        <f t="shared" ref="N11:N16" si="1">K11*I11</f>
        <v>0</v>
      </c>
      <c r="O11" s="51">
        <f t="shared" ref="O11:O16" si="2">J11*K11</f>
        <v>0</v>
      </c>
    </row>
    <row r="12" spans="1:15" x14ac:dyDescent="0.2">
      <c r="A12" s="175"/>
      <c r="B12" s="61"/>
      <c r="C12" s="61"/>
      <c r="D12" s="71"/>
      <c r="E12" s="61"/>
      <c r="F12" s="62"/>
      <c r="G12" s="62"/>
      <c r="H12" s="62"/>
      <c r="I12" s="62"/>
      <c r="J12" s="62"/>
      <c r="K12" s="99"/>
      <c r="L12" s="51">
        <f t="shared" ref="L12:L29" si="3">G12*K12</f>
        <v>0</v>
      </c>
      <c r="M12" s="51">
        <f t="shared" si="0"/>
        <v>0</v>
      </c>
      <c r="N12" s="51">
        <f t="shared" si="1"/>
        <v>0</v>
      </c>
      <c r="O12" s="51">
        <f t="shared" si="2"/>
        <v>0</v>
      </c>
    </row>
    <row r="13" spans="1:15" x14ac:dyDescent="0.2">
      <c r="A13" s="175"/>
      <c r="B13" s="61"/>
      <c r="C13" s="61"/>
      <c r="D13" s="71"/>
      <c r="E13" s="61"/>
      <c r="F13" s="62"/>
      <c r="G13" s="62"/>
      <c r="H13" s="62"/>
      <c r="I13" s="62"/>
      <c r="J13" s="62"/>
      <c r="K13" s="52"/>
      <c r="L13" s="51">
        <f t="shared" si="3"/>
        <v>0</v>
      </c>
      <c r="M13" s="51">
        <f t="shared" si="0"/>
        <v>0</v>
      </c>
      <c r="N13" s="51">
        <f t="shared" si="1"/>
        <v>0</v>
      </c>
      <c r="O13" s="51">
        <f t="shared" si="2"/>
        <v>0</v>
      </c>
    </row>
    <row r="14" spans="1:15" x14ac:dyDescent="0.2">
      <c r="A14" s="175"/>
      <c r="B14" s="61"/>
      <c r="C14" s="61"/>
      <c r="D14" s="71"/>
      <c r="E14" s="61"/>
      <c r="F14" s="62"/>
      <c r="G14" s="62"/>
      <c r="H14" s="62"/>
      <c r="I14" s="62"/>
      <c r="J14" s="62"/>
      <c r="K14" s="50"/>
      <c r="L14" s="51">
        <f t="shared" si="3"/>
        <v>0</v>
      </c>
      <c r="M14" s="51">
        <f t="shared" si="0"/>
        <v>0</v>
      </c>
      <c r="N14" s="51">
        <f t="shared" si="1"/>
        <v>0</v>
      </c>
      <c r="O14" s="51">
        <f t="shared" si="2"/>
        <v>0</v>
      </c>
    </row>
    <row r="15" spans="1:15" x14ac:dyDescent="0.2">
      <c r="A15" s="175"/>
      <c r="B15" s="61"/>
      <c r="C15" s="61"/>
      <c r="D15" s="53"/>
      <c r="E15" s="54"/>
      <c r="F15" s="55"/>
      <c r="G15" s="55"/>
      <c r="H15" s="55"/>
      <c r="I15" s="55"/>
      <c r="J15" s="55"/>
      <c r="K15" s="50"/>
      <c r="L15" s="51">
        <f t="shared" si="3"/>
        <v>0</v>
      </c>
      <c r="M15" s="51">
        <f t="shared" si="0"/>
        <v>0</v>
      </c>
      <c r="N15" s="51">
        <f t="shared" si="1"/>
        <v>0</v>
      </c>
      <c r="O15" s="51">
        <f t="shared" si="2"/>
        <v>0</v>
      </c>
    </row>
    <row r="16" spans="1:15" x14ac:dyDescent="0.2">
      <c r="A16" s="175"/>
      <c r="B16" s="62"/>
      <c r="C16" s="62"/>
      <c r="D16" s="72"/>
      <c r="E16" s="62"/>
      <c r="F16" s="62"/>
      <c r="G16" s="62"/>
      <c r="H16" s="55"/>
      <c r="I16" s="55"/>
      <c r="J16" s="55"/>
      <c r="K16" s="50"/>
      <c r="L16" s="51">
        <f t="shared" si="3"/>
        <v>0</v>
      </c>
      <c r="M16" s="51">
        <f t="shared" si="0"/>
        <v>0</v>
      </c>
      <c r="N16" s="51">
        <f t="shared" si="1"/>
        <v>0</v>
      </c>
      <c r="O16" s="51">
        <f t="shared" si="2"/>
        <v>0</v>
      </c>
    </row>
    <row r="17" spans="1:15" x14ac:dyDescent="0.2">
      <c r="A17" s="175"/>
      <c r="B17" s="172" t="s">
        <v>27</v>
      </c>
      <c r="C17" s="172"/>
      <c r="D17" s="172"/>
      <c r="E17" s="172"/>
      <c r="F17" s="172"/>
      <c r="G17" s="172"/>
      <c r="H17" s="172"/>
      <c r="I17" s="172"/>
      <c r="J17" s="172"/>
      <c r="K17" s="172"/>
      <c r="L17" s="56">
        <f>SUM(L11:L16)</f>
        <v>0</v>
      </c>
      <c r="M17" s="56">
        <f>SUM(M11:M16)</f>
        <v>0</v>
      </c>
      <c r="N17" s="56">
        <f>SUM(N11:N16)</f>
        <v>0</v>
      </c>
      <c r="O17" s="56">
        <f>SUM(O11:O16)</f>
        <v>0</v>
      </c>
    </row>
    <row r="18" spans="1:15" x14ac:dyDescent="0.2">
      <c r="A18" s="174" t="s">
        <v>21</v>
      </c>
      <c r="B18" s="61"/>
      <c r="C18" s="61"/>
      <c r="D18" s="61"/>
      <c r="E18" s="61"/>
      <c r="F18" s="61"/>
      <c r="G18" s="61"/>
      <c r="H18" s="61"/>
      <c r="I18" s="61"/>
      <c r="J18" s="61"/>
      <c r="K18" s="99"/>
      <c r="L18" s="51">
        <f t="shared" si="3"/>
        <v>0</v>
      </c>
      <c r="M18" s="51">
        <f>K18*H18</f>
        <v>0</v>
      </c>
      <c r="N18" s="51">
        <f>K18*I18</f>
        <v>0</v>
      </c>
      <c r="O18" s="51">
        <f>J18*K18</f>
        <v>0</v>
      </c>
    </row>
    <row r="19" spans="1:15" x14ac:dyDescent="0.2">
      <c r="A19" s="174"/>
      <c r="B19" s="61"/>
      <c r="C19" s="61"/>
      <c r="D19" s="71"/>
      <c r="E19" s="54"/>
      <c r="F19" s="62"/>
      <c r="G19" s="62"/>
      <c r="H19" s="62"/>
      <c r="I19" s="62"/>
      <c r="J19" s="62"/>
      <c r="K19" s="99"/>
      <c r="L19" s="51">
        <f t="shared" si="3"/>
        <v>0</v>
      </c>
      <c r="M19" s="51">
        <f>K19*H19</f>
        <v>0</v>
      </c>
      <c r="N19" s="51">
        <f>K19*I19</f>
        <v>0</v>
      </c>
      <c r="O19" s="51">
        <f>J19*K19</f>
        <v>0</v>
      </c>
    </row>
    <row r="20" spans="1:15" x14ac:dyDescent="0.2">
      <c r="A20" s="174"/>
      <c r="B20" s="61"/>
      <c r="C20" s="61"/>
      <c r="D20" s="71"/>
      <c r="E20" s="54"/>
      <c r="F20" s="62"/>
      <c r="G20" s="62"/>
      <c r="H20" s="62"/>
      <c r="I20" s="62"/>
      <c r="J20" s="62"/>
      <c r="K20" s="99"/>
      <c r="L20" s="51">
        <f t="shared" si="3"/>
        <v>0</v>
      </c>
      <c r="M20" s="51">
        <f>K20*H20</f>
        <v>0</v>
      </c>
      <c r="N20" s="51">
        <f>K20*I20</f>
        <v>0</v>
      </c>
      <c r="O20" s="51">
        <f>J20*K20</f>
        <v>0</v>
      </c>
    </row>
    <row r="21" spans="1:15" x14ac:dyDescent="0.2">
      <c r="A21" s="174"/>
      <c r="B21" s="61"/>
      <c r="C21" s="61"/>
      <c r="D21" s="71"/>
      <c r="E21" s="54"/>
      <c r="F21" s="62"/>
      <c r="G21" s="62"/>
      <c r="H21" s="62"/>
      <c r="I21" s="62"/>
      <c r="J21" s="62"/>
      <c r="K21" s="99"/>
      <c r="L21" s="51">
        <f t="shared" si="3"/>
        <v>0</v>
      </c>
      <c r="M21" s="51">
        <f>K21*H21</f>
        <v>0</v>
      </c>
      <c r="N21" s="51">
        <f>K21*I21</f>
        <v>0</v>
      </c>
      <c r="O21" s="51">
        <f>J21*K21</f>
        <v>0</v>
      </c>
    </row>
    <row r="22" spans="1:15" x14ac:dyDescent="0.2">
      <c r="A22" s="174"/>
      <c r="B22" s="172" t="s">
        <v>27</v>
      </c>
      <c r="C22" s="172"/>
      <c r="D22" s="172"/>
      <c r="E22" s="172"/>
      <c r="F22" s="172"/>
      <c r="G22" s="172"/>
      <c r="H22" s="172"/>
      <c r="I22" s="172"/>
      <c r="J22" s="172"/>
      <c r="K22" s="172"/>
      <c r="L22" s="56">
        <f>SUM(L18:L21)</f>
        <v>0</v>
      </c>
      <c r="M22" s="56">
        <f>SUM(M18:M21)</f>
        <v>0</v>
      </c>
      <c r="N22" s="56">
        <f t="shared" ref="N22" si="4">SUM(N18:N21)</f>
        <v>0</v>
      </c>
      <c r="O22" s="56">
        <f>SUM(O18:O21)</f>
        <v>0</v>
      </c>
    </row>
    <row r="23" spans="1:15" x14ac:dyDescent="0.2">
      <c r="A23" s="174" t="s">
        <v>22</v>
      </c>
      <c r="B23" s="61"/>
      <c r="C23" s="61"/>
      <c r="D23" s="61"/>
      <c r="E23" s="61"/>
      <c r="F23" s="61"/>
      <c r="G23" s="61"/>
      <c r="H23" s="61"/>
      <c r="I23" s="61"/>
      <c r="J23" s="61"/>
      <c r="K23" s="99"/>
      <c r="L23" s="51">
        <f t="shared" si="3"/>
        <v>0</v>
      </c>
      <c r="M23" s="51">
        <f>K23*H23</f>
        <v>0</v>
      </c>
      <c r="N23" s="51">
        <f>K23*I23</f>
        <v>0</v>
      </c>
      <c r="O23" s="51">
        <f>J23*K23</f>
        <v>0</v>
      </c>
    </row>
    <row r="24" spans="1:15" x14ac:dyDescent="0.2">
      <c r="A24" s="174"/>
      <c r="B24" s="61"/>
      <c r="C24" s="61"/>
      <c r="D24" s="71"/>
      <c r="E24" s="54"/>
      <c r="F24" s="62"/>
      <c r="G24" s="62"/>
      <c r="H24" s="62"/>
      <c r="I24" s="62"/>
      <c r="J24" s="62"/>
      <c r="K24" s="99"/>
      <c r="L24" s="51">
        <f t="shared" si="3"/>
        <v>0</v>
      </c>
      <c r="M24" s="51">
        <f>K24*H24</f>
        <v>0</v>
      </c>
      <c r="N24" s="51">
        <f>K24*I24</f>
        <v>0</v>
      </c>
      <c r="O24" s="51">
        <f>J24*K24</f>
        <v>0</v>
      </c>
    </row>
    <row r="25" spans="1:15" x14ac:dyDescent="0.2">
      <c r="A25" s="174"/>
      <c r="B25" s="61"/>
      <c r="C25" s="61"/>
      <c r="D25" s="71"/>
      <c r="E25" s="54"/>
      <c r="F25" s="62"/>
      <c r="G25" s="62"/>
      <c r="H25" s="62"/>
      <c r="I25" s="62"/>
      <c r="J25" s="62"/>
      <c r="K25" s="99"/>
      <c r="L25" s="51">
        <f t="shared" si="3"/>
        <v>0</v>
      </c>
      <c r="M25" s="51">
        <f>K25*H25</f>
        <v>0</v>
      </c>
      <c r="N25" s="51">
        <f>K25*I25</f>
        <v>0</v>
      </c>
      <c r="O25" s="51">
        <f>J25*K25</f>
        <v>0</v>
      </c>
    </row>
    <row r="26" spans="1:15" x14ac:dyDescent="0.2">
      <c r="A26" s="174"/>
      <c r="B26" s="61"/>
      <c r="C26" s="61"/>
      <c r="D26" s="71"/>
      <c r="E26" s="54"/>
      <c r="F26" s="62"/>
      <c r="G26" s="62"/>
      <c r="H26" s="62"/>
      <c r="I26" s="62"/>
      <c r="J26" s="62"/>
      <c r="K26" s="99"/>
      <c r="L26" s="51">
        <f t="shared" si="3"/>
        <v>0</v>
      </c>
      <c r="M26" s="51">
        <f>K26*H26</f>
        <v>0</v>
      </c>
      <c r="N26" s="51">
        <f>K26*I26</f>
        <v>0</v>
      </c>
      <c r="O26" s="51">
        <f>J26*K26</f>
        <v>0</v>
      </c>
    </row>
    <row r="27" spans="1:15" x14ac:dyDescent="0.2">
      <c r="A27" s="174"/>
      <c r="B27" s="61"/>
      <c r="C27" s="61"/>
      <c r="D27" s="71"/>
      <c r="E27" s="54"/>
      <c r="F27" s="62"/>
      <c r="G27" s="62"/>
      <c r="H27" s="62"/>
      <c r="I27" s="62"/>
      <c r="J27" s="62"/>
      <c r="K27" s="99"/>
      <c r="L27" s="51">
        <f t="shared" si="3"/>
        <v>0</v>
      </c>
      <c r="M27" s="51">
        <f>K27*H27</f>
        <v>0</v>
      </c>
      <c r="N27" s="51">
        <f>K27*I27</f>
        <v>0</v>
      </c>
      <c r="O27" s="51">
        <f>J27*K27</f>
        <v>0</v>
      </c>
    </row>
    <row r="28" spans="1:15" x14ac:dyDescent="0.2">
      <c r="A28" s="174"/>
      <c r="B28" s="172" t="s">
        <v>27</v>
      </c>
      <c r="C28" s="172"/>
      <c r="D28" s="172"/>
      <c r="E28" s="172"/>
      <c r="F28" s="172"/>
      <c r="G28" s="172"/>
      <c r="H28" s="172"/>
      <c r="I28" s="172"/>
      <c r="J28" s="172"/>
      <c r="K28" s="172"/>
      <c r="L28" s="56">
        <f>SUM(L23:L27)</f>
        <v>0</v>
      </c>
      <c r="M28" s="56">
        <f>SUM(M23:M27)</f>
        <v>0</v>
      </c>
      <c r="N28" s="56">
        <f t="shared" ref="N28" si="5">SUM(N23:N27)</f>
        <v>0</v>
      </c>
      <c r="O28" s="56">
        <f>SUM(O23:O27)</f>
        <v>0</v>
      </c>
    </row>
    <row r="29" spans="1:15" ht="25.5" x14ac:dyDescent="0.2">
      <c r="A29" s="100" t="s">
        <v>1567</v>
      </c>
      <c r="B29" s="61"/>
      <c r="C29" s="61"/>
      <c r="D29" s="61"/>
      <c r="E29" s="61"/>
      <c r="F29" s="61"/>
      <c r="G29" s="96">
        <f>(L17+L22+L28)*F29</f>
        <v>0</v>
      </c>
      <c r="H29" s="96">
        <v>0</v>
      </c>
      <c r="I29" s="96">
        <f>(N17+N22+N28)*F29</f>
        <v>0</v>
      </c>
      <c r="J29" s="96">
        <f>G29</f>
        <v>0</v>
      </c>
      <c r="K29" s="97">
        <v>0</v>
      </c>
      <c r="L29" s="4">
        <f t="shared" si="3"/>
        <v>0</v>
      </c>
      <c r="M29" s="4">
        <f>K29*H29</f>
        <v>0</v>
      </c>
      <c r="N29" s="4">
        <f>K29*I29</f>
        <v>0</v>
      </c>
      <c r="O29" s="4">
        <f>J29*K29</f>
        <v>0</v>
      </c>
    </row>
    <row r="30" spans="1:15" x14ac:dyDescent="0.2">
      <c r="A30" s="172" t="s">
        <v>29</v>
      </c>
      <c r="B30" s="172"/>
      <c r="C30" s="172"/>
      <c r="D30" s="172"/>
      <c r="E30" s="172"/>
      <c r="F30" s="172"/>
      <c r="G30" s="172"/>
      <c r="H30" s="172"/>
      <c r="I30" s="172"/>
      <c r="J30" s="172"/>
      <c r="K30" s="172"/>
      <c r="L30" s="56">
        <f>ROUND(L17+L22+L28+L29,2)</f>
        <v>0</v>
      </c>
      <c r="M30" s="56">
        <f t="shared" ref="M30:O30" si="6">ROUND(M17+M22+M28+M29,2)</f>
        <v>0</v>
      </c>
      <c r="N30" s="56">
        <f t="shared" si="6"/>
        <v>0</v>
      </c>
      <c r="O30" s="56">
        <f t="shared" si="6"/>
        <v>0</v>
      </c>
    </row>
    <row r="31" spans="1:15" x14ac:dyDescent="0.2">
      <c r="A31" s="172" t="s">
        <v>28</v>
      </c>
      <c r="B31" s="172"/>
      <c r="C31" s="172"/>
      <c r="D31" s="172"/>
      <c r="E31" s="172"/>
      <c r="F31" s="172"/>
      <c r="G31" s="172"/>
      <c r="H31" s="172"/>
      <c r="I31" s="172"/>
      <c r="J31" s="172"/>
      <c r="K31" s="172"/>
      <c r="L31" s="172"/>
      <c r="M31" s="172"/>
      <c r="N31" s="172"/>
      <c r="O31" s="57">
        <f>Ribasso</f>
        <v>0.10150000000000001</v>
      </c>
    </row>
    <row r="32" spans="1:15" x14ac:dyDescent="0.2">
      <c r="A32" s="172" t="s">
        <v>31</v>
      </c>
      <c r="B32" s="172"/>
      <c r="C32" s="172"/>
      <c r="D32" s="172"/>
      <c r="E32" s="172"/>
      <c r="F32" s="172"/>
      <c r="G32" s="172"/>
      <c r="H32" s="172"/>
      <c r="I32" s="172"/>
      <c r="J32" s="172"/>
      <c r="K32" s="172"/>
      <c r="L32" s="172"/>
      <c r="M32" s="172"/>
      <c r="N32" s="172"/>
      <c r="O32" s="56">
        <f>ROUND(O31*O30,2)</f>
        <v>0</v>
      </c>
    </row>
    <row r="33" spans="1:15" ht="19.5" x14ac:dyDescent="0.2">
      <c r="A33" s="170" t="s">
        <v>30</v>
      </c>
      <c r="B33" s="170"/>
      <c r="C33" s="170"/>
      <c r="D33" s="170"/>
      <c r="E33" s="170"/>
      <c r="F33" s="170"/>
      <c r="G33" s="170"/>
      <c r="H33" s="170"/>
      <c r="I33" s="170"/>
      <c r="J33" s="170"/>
      <c r="K33" s="170"/>
      <c r="L33" s="58">
        <f>L30-(O31*L30)</f>
        <v>0</v>
      </c>
      <c r="M33" s="58">
        <f>M30</f>
        <v>0</v>
      </c>
      <c r="N33" s="58">
        <f>N30</f>
        <v>0</v>
      </c>
      <c r="O33" s="58">
        <f>O30-O32</f>
        <v>0</v>
      </c>
    </row>
    <row r="34" spans="1:15" ht="19.5" x14ac:dyDescent="0.2">
      <c r="A34" s="170" t="s">
        <v>7</v>
      </c>
      <c r="B34" s="170"/>
      <c r="C34" s="170"/>
      <c r="D34" s="170"/>
      <c r="E34" s="170"/>
      <c r="F34" s="170"/>
      <c r="G34" s="170"/>
      <c r="H34" s="170"/>
      <c r="I34" s="170"/>
      <c r="J34" s="170"/>
      <c r="K34" s="170"/>
      <c r="L34" s="170"/>
      <c r="M34" s="170"/>
      <c r="N34" s="170"/>
      <c r="O34" s="98">
        <f>M33+N33+O33</f>
        <v>0</v>
      </c>
    </row>
    <row r="35" spans="1:15" x14ac:dyDescent="0.2">
      <c r="A35" s="59"/>
      <c r="B35" s="59"/>
      <c r="C35" s="59"/>
      <c r="D35" s="5" t="s">
        <v>4</v>
      </c>
    </row>
    <row r="36" spans="1:15" x14ac:dyDescent="0.2">
      <c r="A36" s="63"/>
      <c r="B36" s="63"/>
      <c r="C36" s="63"/>
      <c r="D36" s="5" t="s">
        <v>37</v>
      </c>
    </row>
  </sheetData>
  <mergeCells count="22">
    <mergeCell ref="A34:N34"/>
    <mergeCell ref="B22:K22"/>
    <mergeCell ref="A30:K30"/>
    <mergeCell ref="A31:N31"/>
    <mergeCell ref="A32:N32"/>
    <mergeCell ref="A33:K33"/>
    <mergeCell ref="A23:A28"/>
    <mergeCell ref="B28:K28"/>
    <mergeCell ref="A11:A17"/>
    <mergeCell ref="B17:K17"/>
    <mergeCell ref="A18:A22"/>
    <mergeCell ref="B1:O1"/>
    <mergeCell ref="A2:O2"/>
    <mergeCell ref="C3:I3"/>
    <mergeCell ref="J3:K3"/>
    <mergeCell ref="L3:O9"/>
    <mergeCell ref="C4:I5"/>
    <mergeCell ref="J4:J5"/>
    <mergeCell ref="B6:K6"/>
    <mergeCell ref="C7:K7"/>
    <mergeCell ref="D8:K8"/>
    <mergeCell ref="B9:K9"/>
  </mergeCells>
  <pageMargins left="0.7" right="0.7" top="0.75" bottom="0.75" header="0.3" footer="0.3"/>
  <pageSetup paperSize="8" scale="67"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2400-000000000000}">
          <x14:formula1>
            <xm:f>Appoggio!$C$2:$C$3</xm:f>
          </x14:formula1>
          <xm:sqref>K29</xm:sqref>
        </x14:dataValidation>
        <x14:dataValidation type="list" allowBlank="1" showInputMessage="1" showErrorMessage="1" xr:uid="{00000000-0002-0000-2400-000001000000}">
          <x14:formula1>
            <xm:f>Appoggio!$D$2:$D$3</xm:f>
          </x14:formula1>
          <xm:sqref>J4:J5</xm:sqref>
        </x14:dataValidation>
        <x14:dataValidation type="list" allowBlank="1" showInputMessage="1" showErrorMessage="1" xr:uid="{00000000-0002-0000-2400-000002000000}">
          <x14:formula1>
            <xm:f>Appoggio!$A$2:$A$5</xm:f>
          </x14:formula1>
          <xm:sqref>B7</xm:sqref>
        </x14:dataValidation>
      </x14:dataValidations>
    </ext>
  </extLst>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O36"/>
  <sheetViews>
    <sheetView topLeftCell="G13" zoomScaleNormal="100" workbookViewId="0">
      <selection activeCell="E47" sqref="A1:E49"/>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0"/>
      <c r="B1" s="152" t="s">
        <v>1560</v>
      </c>
      <c r="C1" s="153"/>
      <c r="D1" s="153"/>
      <c r="E1" s="153"/>
      <c r="F1" s="153"/>
      <c r="G1" s="153"/>
      <c r="H1" s="153"/>
      <c r="I1" s="153"/>
      <c r="J1" s="153"/>
      <c r="K1" s="153"/>
      <c r="L1" s="153"/>
      <c r="M1" s="153"/>
      <c r="N1" s="153"/>
      <c r="O1" s="154"/>
    </row>
    <row r="2" spans="1:15" ht="19.5" x14ac:dyDescent="0.25">
      <c r="A2" s="149" t="s">
        <v>1559</v>
      </c>
      <c r="B2" s="150"/>
      <c r="C2" s="150"/>
      <c r="D2" s="150"/>
      <c r="E2" s="150"/>
      <c r="F2" s="150"/>
      <c r="G2" s="150"/>
      <c r="H2" s="150"/>
      <c r="I2" s="150"/>
      <c r="J2" s="150"/>
      <c r="K2" s="150"/>
      <c r="L2" s="150"/>
      <c r="M2" s="150"/>
      <c r="N2" s="150"/>
      <c r="O2" s="151"/>
    </row>
    <row r="3" spans="1:15" x14ac:dyDescent="0.2">
      <c r="A3" s="30" t="s">
        <v>0</v>
      </c>
      <c r="B3" s="82" t="str">
        <f>INTESTAZIONE!B2</f>
        <v>Tecnocostruzioni s.r.l.</v>
      </c>
      <c r="C3" s="164" t="s">
        <v>1558</v>
      </c>
      <c r="D3" s="165"/>
      <c r="E3" s="165"/>
      <c r="F3" s="165"/>
      <c r="G3" s="165"/>
      <c r="H3" s="165"/>
      <c r="I3" s="166"/>
      <c r="J3" s="203" t="s">
        <v>1616</v>
      </c>
      <c r="K3" s="204"/>
      <c r="L3" s="155"/>
      <c r="M3" s="155"/>
      <c r="N3" s="156"/>
      <c r="O3" s="157"/>
    </row>
    <row r="4" spans="1:15" ht="30" customHeight="1" x14ac:dyDescent="0.2">
      <c r="A4" s="30" t="s">
        <v>1</v>
      </c>
      <c r="B4" s="44"/>
      <c r="C4" s="179"/>
      <c r="D4" s="180"/>
      <c r="E4" s="180"/>
      <c r="F4" s="180"/>
      <c r="G4" s="180"/>
      <c r="H4" s="180"/>
      <c r="I4" s="181"/>
      <c r="J4" s="205"/>
      <c r="K4" s="45" t="s">
        <v>1617</v>
      </c>
      <c r="L4" s="158"/>
      <c r="M4" s="158"/>
      <c r="N4" s="159"/>
      <c r="O4" s="160"/>
    </row>
    <row r="5" spans="1:15" x14ac:dyDescent="0.2">
      <c r="A5" s="30" t="s">
        <v>2</v>
      </c>
      <c r="B5" s="46"/>
      <c r="C5" s="167"/>
      <c r="D5" s="168"/>
      <c r="E5" s="168"/>
      <c r="F5" s="168"/>
      <c r="G5" s="168"/>
      <c r="H5" s="168"/>
      <c r="I5" s="169"/>
      <c r="J5" s="206"/>
      <c r="K5" s="47"/>
      <c r="L5" s="158"/>
      <c r="M5" s="158"/>
      <c r="N5" s="159"/>
      <c r="O5" s="160"/>
    </row>
    <row r="6" spans="1:15" x14ac:dyDescent="0.2">
      <c r="A6" s="83" t="s">
        <v>19</v>
      </c>
      <c r="B6" s="202"/>
      <c r="C6" s="202"/>
      <c r="D6" s="202"/>
      <c r="E6" s="202"/>
      <c r="F6" s="202"/>
      <c r="G6" s="202"/>
      <c r="H6" s="202"/>
      <c r="I6" s="202"/>
      <c r="J6" s="202"/>
      <c r="K6" s="202"/>
      <c r="L6" s="158"/>
      <c r="M6" s="158"/>
      <c r="N6" s="159"/>
      <c r="O6" s="160"/>
    </row>
    <row r="7" spans="1:15" x14ac:dyDescent="0.2">
      <c r="A7" s="83" t="s">
        <v>39</v>
      </c>
      <c r="B7" s="30"/>
      <c r="C7" s="171" t="s">
        <v>40</v>
      </c>
      <c r="D7" s="171"/>
      <c r="E7" s="171"/>
      <c r="F7" s="171"/>
      <c r="G7" s="171"/>
      <c r="H7" s="171"/>
      <c r="I7" s="171"/>
      <c r="J7" s="171"/>
      <c r="K7" s="171"/>
      <c r="L7" s="158"/>
      <c r="M7" s="158"/>
      <c r="N7" s="159"/>
      <c r="O7" s="160"/>
    </row>
    <row r="8" spans="1:15" x14ac:dyDescent="0.2">
      <c r="A8" s="84" t="s">
        <v>1557</v>
      </c>
      <c r="B8" s="30"/>
      <c r="C8" s="30"/>
      <c r="D8" s="171" t="s">
        <v>41</v>
      </c>
      <c r="E8" s="171"/>
      <c r="F8" s="171"/>
      <c r="G8" s="171"/>
      <c r="H8" s="171"/>
      <c r="I8" s="171"/>
      <c r="J8" s="171"/>
      <c r="K8" s="171"/>
      <c r="L8" s="158"/>
      <c r="M8" s="158"/>
      <c r="N8" s="159"/>
      <c r="O8" s="160"/>
    </row>
    <row r="9" spans="1:15" ht="84" customHeight="1" x14ac:dyDescent="0.2">
      <c r="A9" s="84" t="s">
        <v>3</v>
      </c>
      <c r="B9" s="173"/>
      <c r="C9" s="173"/>
      <c r="D9" s="173"/>
      <c r="E9" s="173"/>
      <c r="F9" s="173"/>
      <c r="G9" s="173"/>
      <c r="H9" s="173"/>
      <c r="I9" s="173"/>
      <c r="J9" s="173"/>
      <c r="K9" s="173"/>
      <c r="L9" s="161"/>
      <c r="M9" s="161"/>
      <c r="N9" s="162"/>
      <c r="O9" s="163"/>
    </row>
    <row r="10" spans="1:15" ht="63.75" x14ac:dyDescent="0.2">
      <c r="A10" s="48" t="s">
        <v>38</v>
      </c>
      <c r="B10" s="49" t="s">
        <v>9</v>
      </c>
      <c r="C10" s="49" t="s">
        <v>1568</v>
      </c>
      <c r="D10" s="49" t="s">
        <v>3</v>
      </c>
      <c r="E10" s="49" t="s">
        <v>13</v>
      </c>
      <c r="F10" s="49" t="s">
        <v>14</v>
      </c>
      <c r="G10" s="49" t="s">
        <v>16</v>
      </c>
      <c r="H10" s="49" t="s">
        <v>17</v>
      </c>
      <c r="I10" s="49" t="s">
        <v>18</v>
      </c>
      <c r="J10" s="49" t="s">
        <v>15</v>
      </c>
      <c r="K10" s="49" t="s">
        <v>23</v>
      </c>
      <c r="L10" s="49" t="s">
        <v>1556</v>
      </c>
      <c r="M10" s="49" t="s">
        <v>26</v>
      </c>
      <c r="N10" s="49" t="s">
        <v>25</v>
      </c>
      <c r="O10" s="49" t="s">
        <v>24</v>
      </c>
    </row>
    <row r="11" spans="1:15" x14ac:dyDescent="0.2">
      <c r="A11" s="175" t="s">
        <v>20</v>
      </c>
      <c r="B11" s="61"/>
      <c r="C11" s="61"/>
      <c r="D11" s="61"/>
      <c r="E11" s="61"/>
      <c r="F11" s="61"/>
      <c r="G11" s="61"/>
      <c r="H11" s="61"/>
      <c r="I11" s="61"/>
      <c r="J11" s="61"/>
      <c r="K11" s="99"/>
      <c r="L11" s="51">
        <f>G11*K11</f>
        <v>0</v>
      </c>
      <c r="M11" s="51">
        <f t="shared" ref="M11:M16" si="0">K11*H11</f>
        <v>0</v>
      </c>
      <c r="N11" s="51">
        <f t="shared" ref="N11:N16" si="1">K11*I11</f>
        <v>0</v>
      </c>
      <c r="O11" s="51">
        <f t="shared" ref="O11:O16" si="2">J11*K11</f>
        <v>0</v>
      </c>
    </row>
    <row r="12" spans="1:15" x14ac:dyDescent="0.2">
      <c r="A12" s="175"/>
      <c r="B12" s="61"/>
      <c r="C12" s="61"/>
      <c r="D12" s="71"/>
      <c r="E12" s="61"/>
      <c r="F12" s="62"/>
      <c r="G12" s="62"/>
      <c r="H12" s="62"/>
      <c r="I12" s="62"/>
      <c r="J12" s="62"/>
      <c r="K12" s="99"/>
      <c r="L12" s="51">
        <f t="shared" ref="L12:L29" si="3">G12*K12</f>
        <v>0</v>
      </c>
      <c r="M12" s="51">
        <f t="shared" si="0"/>
        <v>0</v>
      </c>
      <c r="N12" s="51">
        <f t="shared" si="1"/>
        <v>0</v>
      </c>
      <c r="O12" s="51">
        <f t="shared" si="2"/>
        <v>0</v>
      </c>
    </row>
    <row r="13" spans="1:15" x14ac:dyDescent="0.2">
      <c r="A13" s="175"/>
      <c r="B13" s="61"/>
      <c r="C13" s="61"/>
      <c r="D13" s="71"/>
      <c r="E13" s="61"/>
      <c r="F13" s="62"/>
      <c r="G13" s="62"/>
      <c r="H13" s="62"/>
      <c r="I13" s="62"/>
      <c r="J13" s="62"/>
      <c r="K13" s="52"/>
      <c r="L13" s="51">
        <f t="shared" si="3"/>
        <v>0</v>
      </c>
      <c r="M13" s="51">
        <f t="shared" si="0"/>
        <v>0</v>
      </c>
      <c r="N13" s="51">
        <f t="shared" si="1"/>
        <v>0</v>
      </c>
      <c r="O13" s="51">
        <f t="shared" si="2"/>
        <v>0</v>
      </c>
    </row>
    <row r="14" spans="1:15" x14ac:dyDescent="0.2">
      <c r="A14" s="175"/>
      <c r="B14" s="61"/>
      <c r="C14" s="61"/>
      <c r="D14" s="71"/>
      <c r="E14" s="61"/>
      <c r="F14" s="62"/>
      <c r="G14" s="62"/>
      <c r="H14" s="62"/>
      <c r="I14" s="62"/>
      <c r="J14" s="62"/>
      <c r="K14" s="50"/>
      <c r="L14" s="51">
        <f t="shared" si="3"/>
        <v>0</v>
      </c>
      <c r="M14" s="51">
        <f t="shared" si="0"/>
        <v>0</v>
      </c>
      <c r="N14" s="51">
        <f t="shared" si="1"/>
        <v>0</v>
      </c>
      <c r="O14" s="51">
        <f t="shared" si="2"/>
        <v>0</v>
      </c>
    </row>
    <row r="15" spans="1:15" x14ac:dyDescent="0.2">
      <c r="A15" s="175"/>
      <c r="B15" s="61"/>
      <c r="C15" s="61"/>
      <c r="D15" s="53"/>
      <c r="E15" s="54"/>
      <c r="F15" s="55"/>
      <c r="G15" s="55"/>
      <c r="H15" s="55"/>
      <c r="I15" s="55"/>
      <c r="J15" s="55"/>
      <c r="K15" s="50"/>
      <c r="L15" s="51">
        <f t="shared" si="3"/>
        <v>0</v>
      </c>
      <c r="M15" s="51">
        <f t="shared" si="0"/>
        <v>0</v>
      </c>
      <c r="N15" s="51">
        <f t="shared" si="1"/>
        <v>0</v>
      </c>
      <c r="O15" s="51">
        <f t="shared" si="2"/>
        <v>0</v>
      </c>
    </row>
    <row r="16" spans="1:15" x14ac:dyDescent="0.2">
      <c r="A16" s="175"/>
      <c r="B16" s="62"/>
      <c r="C16" s="62"/>
      <c r="D16" s="72"/>
      <c r="E16" s="62"/>
      <c r="F16" s="62"/>
      <c r="G16" s="62"/>
      <c r="H16" s="55"/>
      <c r="I16" s="55"/>
      <c r="J16" s="55"/>
      <c r="K16" s="50"/>
      <c r="L16" s="51">
        <f t="shared" si="3"/>
        <v>0</v>
      </c>
      <c r="M16" s="51">
        <f t="shared" si="0"/>
        <v>0</v>
      </c>
      <c r="N16" s="51">
        <f t="shared" si="1"/>
        <v>0</v>
      </c>
      <c r="O16" s="51">
        <f t="shared" si="2"/>
        <v>0</v>
      </c>
    </row>
    <row r="17" spans="1:15" x14ac:dyDescent="0.2">
      <c r="A17" s="175"/>
      <c r="B17" s="172" t="s">
        <v>27</v>
      </c>
      <c r="C17" s="172"/>
      <c r="D17" s="172"/>
      <c r="E17" s="172"/>
      <c r="F17" s="172"/>
      <c r="G17" s="172"/>
      <c r="H17" s="172"/>
      <c r="I17" s="172"/>
      <c r="J17" s="172"/>
      <c r="K17" s="172"/>
      <c r="L17" s="56">
        <f>SUM(L11:L16)</f>
        <v>0</v>
      </c>
      <c r="M17" s="56">
        <f>SUM(M11:M16)</f>
        <v>0</v>
      </c>
      <c r="N17" s="56">
        <f>SUM(N11:N16)</f>
        <v>0</v>
      </c>
      <c r="O17" s="56">
        <f>SUM(O11:O16)</f>
        <v>0</v>
      </c>
    </row>
    <row r="18" spans="1:15" x14ac:dyDescent="0.2">
      <c r="A18" s="174" t="s">
        <v>21</v>
      </c>
      <c r="B18" s="61"/>
      <c r="C18" s="61"/>
      <c r="D18" s="61"/>
      <c r="E18" s="61"/>
      <c r="F18" s="61"/>
      <c r="G18" s="61"/>
      <c r="H18" s="61"/>
      <c r="I18" s="61"/>
      <c r="J18" s="61"/>
      <c r="K18" s="99"/>
      <c r="L18" s="51">
        <f t="shared" si="3"/>
        <v>0</v>
      </c>
      <c r="M18" s="51">
        <f>K18*H18</f>
        <v>0</v>
      </c>
      <c r="N18" s="51">
        <f>K18*I18</f>
        <v>0</v>
      </c>
      <c r="O18" s="51">
        <f>J18*K18</f>
        <v>0</v>
      </c>
    </row>
    <row r="19" spans="1:15" x14ac:dyDescent="0.2">
      <c r="A19" s="174"/>
      <c r="B19" s="61"/>
      <c r="C19" s="61"/>
      <c r="D19" s="71"/>
      <c r="E19" s="54"/>
      <c r="F19" s="62"/>
      <c r="G19" s="62"/>
      <c r="H19" s="62"/>
      <c r="I19" s="62"/>
      <c r="J19" s="62"/>
      <c r="K19" s="99"/>
      <c r="L19" s="51">
        <f t="shared" si="3"/>
        <v>0</v>
      </c>
      <c r="M19" s="51">
        <f>K19*H19</f>
        <v>0</v>
      </c>
      <c r="N19" s="51">
        <f>K19*I19</f>
        <v>0</v>
      </c>
      <c r="O19" s="51">
        <f>J19*K19</f>
        <v>0</v>
      </c>
    </row>
    <row r="20" spans="1:15" x14ac:dyDescent="0.2">
      <c r="A20" s="174"/>
      <c r="B20" s="61"/>
      <c r="C20" s="61"/>
      <c r="D20" s="71"/>
      <c r="E20" s="54"/>
      <c r="F20" s="62"/>
      <c r="G20" s="62"/>
      <c r="H20" s="62"/>
      <c r="I20" s="62"/>
      <c r="J20" s="62"/>
      <c r="K20" s="99"/>
      <c r="L20" s="51">
        <f t="shared" si="3"/>
        <v>0</v>
      </c>
      <c r="M20" s="51">
        <f>K20*H20</f>
        <v>0</v>
      </c>
      <c r="N20" s="51">
        <f>K20*I20</f>
        <v>0</v>
      </c>
      <c r="O20" s="51">
        <f>J20*K20</f>
        <v>0</v>
      </c>
    </row>
    <row r="21" spans="1:15" x14ac:dyDescent="0.2">
      <c r="A21" s="174"/>
      <c r="B21" s="61"/>
      <c r="C21" s="61"/>
      <c r="D21" s="71"/>
      <c r="E21" s="54"/>
      <c r="F21" s="62"/>
      <c r="G21" s="62"/>
      <c r="H21" s="62"/>
      <c r="I21" s="62"/>
      <c r="J21" s="62"/>
      <c r="K21" s="99"/>
      <c r="L21" s="51">
        <f t="shared" si="3"/>
        <v>0</v>
      </c>
      <c r="M21" s="51">
        <f>K21*H21</f>
        <v>0</v>
      </c>
      <c r="N21" s="51">
        <f>K21*I21</f>
        <v>0</v>
      </c>
      <c r="O21" s="51">
        <f>J21*K21</f>
        <v>0</v>
      </c>
    </row>
    <row r="22" spans="1:15" x14ac:dyDescent="0.2">
      <c r="A22" s="174"/>
      <c r="B22" s="172" t="s">
        <v>27</v>
      </c>
      <c r="C22" s="172"/>
      <c r="D22" s="172"/>
      <c r="E22" s="172"/>
      <c r="F22" s="172"/>
      <c r="G22" s="172"/>
      <c r="H22" s="172"/>
      <c r="I22" s="172"/>
      <c r="J22" s="172"/>
      <c r="K22" s="172"/>
      <c r="L22" s="56">
        <f>SUM(L18:L21)</f>
        <v>0</v>
      </c>
      <c r="M22" s="56">
        <f>SUM(M18:M21)</f>
        <v>0</v>
      </c>
      <c r="N22" s="56">
        <f t="shared" ref="N22" si="4">SUM(N18:N21)</f>
        <v>0</v>
      </c>
      <c r="O22" s="56">
        <f>SUM(O18:O21)</f>
        <v>0</v>
      </c>
    </row>
    <row r="23" spans="1:15" x14ac:dyDescent="0.2">
      <c r="A23" s="174" t="s">
        <v>22</v>
      </c>
      <c r="B23" s="61"/>
      <c r="C23" s="61"/>
      <c r="D23" s="61"/>
      <c r="E23" s="61"/>
      <c r="F23" s="61"/>
      <c r="G23" s="61"/>
      <c r="H23" s="61"/>
      <c r="I23" s="61"/>
      <c r="J23" s="61"/>
      <c r="K23" s="99"/>
      <c r="L23" s="51">
        <f t="shared" si="3"/>
        <v>0</v>
      </c>
      <c r="M23" s="51">
        <f>K23*H23</f>
        <v>0</v>
      </c>
      <c r="N23" s="51">
        <f>K23*I23</f>
        <v>0</v>
      </c>
      <c r="O23" s="51">
        <f>J23*K23</f>
        <v>0</v>
      </c>
    </row>
    <row r="24" spans="1:15" x14ac:dyDescent="0.2">
      <c r="A24" s="174"/>
      <c r="B24" s="61"/>
      <c r="C24" s="61"/>
      <c r="D24" s="71"/>
      <c r="E24" s="54"/>
      <c r="F24" s="62"/>
      <c r="G24" s="62"/>
      <c r="H24" s="62"/>
      <c r="I24" s="62"/>
      <c r="J24" s="62"/>
      <c r="K24" s="99"/>
      <c r="L24" s="51">
        <f t="shared" si="3"/>
        <v>0</v>
      </c>
      <c r="M24" s="51">
        <f>K24*H24</f>
        <v>0</v>
      </c>
      <c r="N24" s="51">
        <f>K24*I24</f>
        <v>0</v>
      </c>
      <c r="O24" s="51">
        <f>J24*K24</f>
        <v>0</v>
      </c>
    </row>
    <row r="25" spans="1:15" x14ac:dyDescent="0.2">
      <c r="A25" s="174"/>
      <c r="B25" s="61"/>
      <c r="C25" s="61"/>
      <c r="D25" s="71"/>
      <c r="E25" s="54"/>
      <c r="F25" s="62"/>
      <c r="G25" s="62"/>
      <c r="H25" s="62"/>
      <c r="I25" s="62"/>
      <c r="J25" s="62"/>
      <c r="K25" s="99"/>
      <c r="L25" s="51">
        <f t="shared" si="3"/>
        <v>0</v>
      </c>
      <c r="M25" s="51">
        <f>K25*H25</f>
        <v>0</v>
      </c>
      <c r="N25" s="51">
        <f>K25*I25</f>
        <v>0</v>
      </c>
      <c r="O25" s="51">
        <f>J25*K25</f>
        <v>0</v>
      </c>
    </row>
    <row r="26" spans="1:15" x14ac:dyDescent="0.2">
      <c r="A26" s="174"/>
      <c r="B26" s="61"/>
      <c r="C26" s="61"/>
      <c r="D26" s="71"/>
      <c r="E26" s="54"/>
      <c r="F26" s="62"/>
      <c r="G26" s="62"/>
      <c r="H26" s="62"/>
      <c r="I26" s="62"/>
      <c r="J26" s="62"/>
      <c r="K26" s="99"/>
      <c r="L26" s="51">
        <f t="shared" si="3"/>
        <v>0</v>
      </c>
      <c r="M26" s="51">
        <f>K26*H26</f>
        <v>0</v>
      </c>
      <c r="N26" s="51">
        <f>K26*I26</f>
        <v>0</v>
      </c>
      <c r="O26" s="51">
        <f>J26*K26</f>
        <v>0</v>
      </c>
    </row>
    <row r="27" spans="1:15" x14ac:dyDescent="0.2">
      <c r="A27" s="174"/>
      <c r="B27" s="61"/>
      <c r="C27" s="61"/>
      <c r="D27" s="71"/>
      <c r="E27" s="54"/>
      <c r="F27" s="62"/>
      <c r="G27" s="62"/>
      <c r="H27" s="62"/>
      <c r="I27" s="62"/>
      <c r="J27" s="62"/>
      <c r="K27" s="99"/>
      <c r="L27" s="51">
        <f t="shared" si="3"/>
        <v>0</v>
      </c>
      <c r="M27" s="51">
        <f>K27*H27</f>
        <v>0</v>
      </c>
      <c r="N27" s="51">
        <f>K27*I27</f>
        <v>0</v>
      </c>
      <c r="O27" s="51">
        <f>J27*K27</f>
        <v>0</v>
      </c>
    </row>
    <row r="28" spans="1:15" x14ac:dyDescent="0.2">
      <c r="A28" s="174"/>
      <c r="B28" s="172" t="s">
        <v>27</v>
      </c>
      <c r="C28" s="172"/>
      <c r="D28" s="172"/>
      <c r="E28" s="172"/>
      <c r="F28" s="172"/>
      <c r="G28" s="172"/>
      <c r="H28" s="172"/>
      <c r="I28" s="172"/>
      <c r="J28" s="172"/>
      <c r="K28" s="172"/>
      <c r="L28" s="56">
        <f>SUM(L23:L27)</f>
        <v>0</v>
      </c>
      <c r="M28" s="56">
        <f>SUM(M23:M27)</f>
        <v>0</v>
      </c>
      <c r="N28" s="56">
        <f t="shared" ref="N28" si="5">SUM(N23:N27)</f>
        <v>0</v>
      </c>
      <c r="O28" s="56">
        <f>SUM(O23:O27)</f>
        <v>0</v>
      </c>
    </row>
    <row r="29" spans="1:15" ht="25.5" x14ac:dyDescent="0.2">
      <c r="A29" s="100" t="s">
        <v>1567</v>
      </c>
      <c r="B29" s="61"/>
      <c r="C29" s="61"/>
      <c r="D29" s="61"/>
      <c r="E29" s="61"/>
      <c r="F29" s="61"/>
      <c r="G29" s="96">
        <f>(L17+L22+L28)*F29</f>
        <v>0</v>
      </c>
      <c r="H29" s="96">
        <v>0</v>
      </c>
      <c r="I29" s="96">
        <f>(N17+N22+N28)*F29</f>
        <v>0</v>
      </c>
      <c r="J29" s="96">
        <f>G29</f>
        <v>0</v>
      </c>
      <c r="K29" s="97">
        <v>0</v>
      </c>
      <c r="L29" s="4">
        <f t="shared" si="3"/>
        <v>0</v>
      </c>
      <c r="M29" s="4">
        <f>K29*H29</f>
        <v>0</v>
      </c>
      <c r="N29" s="4">
        <f>K29*I29</f>
        <v>0</v>
      </c>
      <c r="O29" s="4">
        <f>J29*K29</f>
        <v>0</v>
      </c>
    </row>
    <row r="30" spans="1:15" x14ac:dyDescent="0.2">
      <c r="A30" s="172" t="s">
        <v>29</v>
      </c>
      <c r="B30" s="172"/>
      <c r="C30" s="172"/>
      <c r="D30" s="172"/>
      <c r="E30" s="172"/>
      <c r="F30" s="172"/>
      <c r="G30" s="172"/>
      <c r="H30" s="172"/>
      <c r="I30" s="172"/>
      <c r="J30" s="172"/>
      <c r="K30" s="172"/>
      <c r="L30" s="56">
        <f>ROUND(L17+L22+L28+L29,2)</f>
        <v>0</v>
      </c>
      <c r="M30" s="56">
        <f t="shared" ref="M30:O30" si="6">ROUND(M17+M22+M28+M29,2)</f>
        <v>0</v>
      </c>
      <c r="N30" s="56">
        <f t="shared" si="6"/>
        <v>0</v>
      </c>
      <c r="O30" s="56">
        <f t="shared" si="6"/>
        <v>0</v>
      </c>
    </row>
    <row r="31" spans="1:15" x14ac:dyDescent="0.2">
      <c r="A31" s="172" t="s">
        <v>28</v>
      </c>
      <c r="B31" s="172"/>
      <c r="C31" s="172"/>
      <c r="D31" s="172"/>
      <c r="E31" s="172"/>
      <c r="F31" s="172"/>
      <c r="G31" s="172"/>
      <c r="H31" s="172"/>
      <c r="I31" s="172"/>
      <c r="J31" s="172"/>
      <c r="K31" s="172"/>
      <c r="L31" s="172"/>
      <c r="M31" s="172"/>
      <c r="N31" s="172"/>
      <c r="O31" s="57">
        <f>Ribasso</f>
        <v>0.10150000000000001</v>
      </c>
    </row>
    <row r="32" spans="1:15" x14ac:dyDescent="0.2">
      <c r="A32" s="172" t="s">
        <v>31</v>
      </c>
      <c r="B32" s="172"/>
      <c r="C32" s="172"/>
      <c r="D32" s="172"/>
      <c r="E32" s="172"/>
      <c r="F32" s="172"/>
      <c r="G32" s="172"/>
      <c r="H32" s="172"/>
      <c r="I32" s="172"/>
      <c r="J32" s="172"/>
      <c r="K32" s="172"/>
      <c r="L32" s="172"/>
      <c r="M32" s="172"/>
      <c r="N32" s="172"/>
      <c r="O32" s="56">
        <f>ROUND(O31*O30,2)</f>
        <v>0</v>
      </c>
    </row>
    <row r="33" spans="1:15" ht="19.5" x14ac:dyDescent="0.2">
      <c r="A33" s="170" t="s">
        <v>30</v>
      </c>
      <c r="B33" s="170"/>
      <c r="C33" s="170"/>
      <c r="D33" s="170"/>
      <c r="E33" s="170"/>
      <c r="F33" s="170"/>
      <c r="G33" s="170"/>
      <c r="H33" s="170"/>
      <c r="I33" s="170"/>
      <c r="J33" s="170"/>
      <c r="K33" s="170"/>
      <c r="L33" s="58">
        <f>L30-(O31*L30)</f>
        <v>0</v>
      </c>
      <c r="M33" s="58">
        <f>M30</f>
        <v>0</v>
      </c>
      <c r="N33" s="58">
        <f>N30</f>
        <v>0</v>
      </c>
      <c r="O33" s="58">
        <f>O30-O32</f>
        <v>0</v>
      </c>
    </row>
    <row r="34" spans="1:15" ht="19.5" x14ac:dyDescent="0.2">
      <c r="A34" s="170" t="s">
        <v>7</v>
      </c>
      <c r="B34" s="170"/>
      <c r="C34" s="170"/>
      <c r="D34" s="170"/>
      <c r="E34" s="170"/>
      <c r="F34" s="170"/>
      <c r="G34" s="170"/>
      <c r="H34" s="170"/>
      <c r="I34" s="170"/>
      <c r="J34" s="170"/>
      <c r="K34" s="170"/>
      <c r="L34" s="170"/>
      <c r="M34" s="170"/>
      <c r="N34" s="170"/>
      <c r="O34" s="98">
        <f>M33+N33+O33</f>
        <v>0</v>
      </c>
    </row>
    <row r="35" spans="1:15" x14ac:dyDescent="0.2">
      <c r="A35" s="59"/>
      <c r="B35" s="59"/>
      <c r="C35" s="59"/>
      <c r="D35" s="5" t="s">
        <v>4</v>
      </c>
    </row>
    <row r="36" spans="1:15" x14ac:dyDescent="0.2">
      <c r="A36" s="63"/>
      <c r="B36" s="63"/>
      <c r="C36" s="63"/>
      <c r="D36" s="5" t="s">
        <v>37</v>
      </c>
    </row>
  </sheetData>
  <mergeCells count="22">
    <mergeCell ref="A34:N34"/>
    <mergeCell ref="B22:K22"/>
    <mergeCell ref="A30:K30"/>
    <mergeCell ref="A31:N31"/>
    <mergeCell ref="A32:N32"/>
    <mergeCell ref="A33:K33"/>
    <mergeCell ref="A23:A28"/>
    <mergeCell ref="B28:K28"/>
    <mergeCell ref="A11:A17"/>
    <mergeCell ref="B17:K17"/>
    <mergeCell ref="A18:A22"/>
    <mergeCell ref="B1:O1"/>
    <mergeCell ref="A2:O2"/>
    <mergeCell ref="C3:I3"/>
    <mergeCell ref="J3:K3"/>
    <mergeCell ref="L3:O9"/>
    <mergeCell ref="C4:I5"/>
    <mergeCell ref="J4:J5"/>
    <mergeCell ref="B6:K6"/>
    <mergeCell ref="C7:K7"/>
    <mergeCell ref="D8:K8"/>
    <mergeCell ref="B9:K9"/>
  </mergeCells>
  <pageMargins left="0.7" right="0.7" top="0.75" bottom="0.75" header="0.3" footer="0.3"/>
  <pageSetup paperSize="8" scale="68"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2500-000000000000}">
          <x14:formula1>
            <xm:f>Appoggio!$A$2:$A$5</xm:f>
          </x14:formula1>
          <xm:sqref>B7</xm:sqref>
        </x14:dataValidation>
        <x14:dataValidation type="list" allowBlank="1" showInputMessage="1" showErrorMessage="1" xr:uid="{00000000-0002-0000-2500-000001000000}">
          <x14:formula1>
            <xm:f>Appoggio!$D$2:$D$3</xm:f>
          </x14:formula1>
          <xm:sqref>J4:J5</xm:sqref>
        </x14:dataValidation>
        <x14:dataValidation type="list" allowBlank="1" showInputMessage="1" showErrorMessage="1" xr:uid="{00000000-0002-0000-2500-000002000000}">
          <x14:formula1>
            <xm:f>Appoggio!$C$2:$C$3</xm:f>
          </x14:formula1>
          <xm:sqref>K29</xm:sqref>
        </x14:dataValidation>
      </x14:dataValidations>
    </ext>
  </extLst>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O36"/>
  <sheetViews>
    <sheetView topLeftCell="G13" zoomScaleNormal="100" workbookViewId="0">
      <selection activeCell="E47" sqref="A1:E49"/>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0"/>
      <c r="B1" s="152" t="s">
        <v>1560</v>
      </c>
      <c r="C1" s="153"/>
      <c r="D1" s="153"/>
      <c r="E1" s="153"/>
      <c r="F1" s="153"/>
      <c r="G1" s="153"/>
      <c r="H1" s="153"/>
      <c r="I1" s="153"/>
      <c r="J1" s="153"/>
      <c r="K1" s="153"/>
      <c r="L1" s="153"/>
      <c r="M1" s="153"/>
      <c r="N1" s="153"/>
      <c r="O1" s="154"/>
    </row>
    <row r="2" spans="1:15" ht="19.5" x14ac:dyDescent="0.25">
      <c r="A2" s="149" t="s">
        <v>1559</v>
      </c>
      <c r="B2" s="150"/>
      <c r="C2" s="150"/>
      <c r="D2" s="150"/>
      <c r="E2" s="150"/>
      <c r="F2" s="150"/>
      <c r="G2" s="150"/>
      <c r="H2" s="150"/>
      <c r="I2" s="150"/>
      <c r="J2" s="150"/>
      <c r="K2" s="150"/>
      <c r="L2" s="150"/>
      <c r="M2" s="150"/>
      <c r="N2" s="150"/>
      <c r="O2" s="151"/>
    </row>
    <row r="3" spans="1:15" x14ac:dyDescent="0.2">
      <c r="A3" s="30" t="s">
        <v>0</v>
      </c>
      <c r="B3" s="82" t="str">
        <f>INTESTAZIONE!B2</f>
        <v>Tecnocostruzioni s.r.l.</v>
      </c>
      <c r="C3" s="164" t="s">
        <v>1558</v>
      </c>
      <c r="D3" s="165"/>
      <c r="E3" s="165"/>
      <c r="F3" s="165"/>
      <c r="G3" s="165"/>
      <c r="H3" s="165"/>
      <c r="I3" s="166"/>
      <c r="J3" s="203" t="s">
        <v>1616</v>
      </c>
      <c r="K3" s="204"/>
      <c r="L3" s="155"/>
      <c r="M3" s="155"/>
      <c r="N3" s="156"/>
      <c r="O3" s="157"/>
    </row>
    <row r="4" spans="1:15" ht="30" customHeight="1" x14ac:dyDescent="0.2">
      <c r="A4" s="30" t="s">
        <v>1</v>
      </c>
      <c r="B4" s="44"/>
      <c r="C4" s="179"/>
      <c r="D4" s="180"/>
      <c r="E4" s="180"/>
      <c r="F4" s="180"/>
      <c r="G4" s="180"/>
      <c r="H4" s="180"/>
      <c r="I4" s="181"/>
      <c r="J4" s="205"/>
      <c r="K4" s="45" t="s">
        <v>1617</v>
      </c>
      <c r="L4" s="158"/>
      <c r="M4" s="158"/>
      <c r="N4" s="159"/>
      <c r="O4" s="160"/>
    </row>
    <row r="5" spans="1:15" x14ac:dyDescent="0.2">
      <c r="A5" s="30" t="s">
        <v>2</v>
      </c>
      <c r="B5" s="46"/>
      <c r="C5" s="167"/>
      <c r="D5" s="168"/>
      <c r="E5" s="168"/>
      <c r="F5" s="168"/>
      <c r="G5" s="168"/>
      <c r="H5" s="168"/>
      <c r="I5" s="169"/>
      <c r="J5" s="206"/>
      <c r="K5" s="47"/>
      <c r="L5" s="158"/>
      <c r="M5" s="158"/>
      <c r="N5" s="159"/>
      <c r="O5" s="160"/>
    </row>
    <row r="6" spans="1:15" x14ac:dyDescent="0.2">
      <c r="A6" s="83" t="s">
        <v>19</v>
      </c>
      <c r="B6" s="202"/>
      <c r="C6" s="202"/>
      <c r="D6" s="202"/>
      <c r="E6" s="202"/>
      <c r="F6" s="202"/>
      <c r="G6" s="202"/>
      <c r="H6" s="202"/>
      <c r="I6" s="202"/>
      <c r="J6" s="202"/>
      <c r="K6" s="202"/>
      <c r="L6" s="158"/>
      <c r="M6" s="158"/>
      <c r="N6" s="159"/>
      <c r="O6" s="160"/>
    </row>
    <row r="7" spans="1:15" x14ac:dyDescent="0.2">
      <c r="A7" s="83" t="s">
        <v>39</v>
      </c>
      <c r="B7" s="30"/>
      <c r="C7" s="171" t="s">
        <v>40</v>
      </c>
      <c r="D7" s="171"/>
      <c r="E7" s="171"/>
      <c r="F7" s="171"/>
      <c r="G7" s="171"/>
      <c r="H7" s="171"/>
      <c r="I7" s="171"/>
      <c r="J7" s="171"/>
      <c r="K7" s="171"/>
      <c r="L7" s="158"/>
      <c r="M7" s="158"/>
      <c r="N7" s="159"/>
      <c r="O7" s="160"/>
    </row>
    <row r="8" spans="1:15" x14ac:dyDescent="0.2">
      <c r="A8" s="84" t="s">
        <v>1557</v>
      </c>
      <c r="B8" s="30"/>
      <c r="C8" s="30"/>
      <c r="D8" s="171" t="s">
        <v>41</v>
      </c>
      <c r="E8" s="171"/>
      <c r="F8" s="171"/>
      <c r="G8" s="171"/>
      <c r="H8" s="171"/>
      <c r="I8" s="171"/>
      <c r="J8" s="171"/>
      <c r="K8" s="171"/>
      <c r="L8" s="158"/>
      <c r="M8" s="158"/>
      <c r="N8" s="159"/>
      <c r="O8" s="160"/>
    </row>
    <row r="9" spans="1:15" ht="84" customHeight="1" x14ac:dyDescent="0.2">
      <c r="A9" s="84" t="s">
        <v>3</v>
      </c>
      <c r="B9" s="173"/>
      <c r="C9" s="173"/>
      <c r="D9" s="173"/>
      <c r="E9" s="173"/>
      <c r="F9" s="173"/>
      <c r="G9" s="173"/>
      <c r="H9" s="173"/>
      <c r="I9" s="173"/>
      <c r="J9" s="173"/>
      <c r="K9" s="173"/>
      <c r="L9" s="161"/>
      <c r="M9" s="161"/>
      <c r="N9" s="162"/>
      <c r="O9" s="163"/>
    </row>
    <row r="10" spans="1:15" ht="63.75" x14ac:dyDescent="0.2">
      <c r="A10" s="48" t="s">
        <v>38</v>
      </c>
      <c r="B10" s="49" t="s">
        <v>9</v>
      </c>
      <c r="C10" s="49" t="s">
        <v>1568</v>
      </c>
      <c r="D10" s="49" t="s">
        <v>3</v>
      </c>
      <c r="E10" s="49" t="s">
        <v>13</v>
      </c>
      <c r="F10" s="49" t="s">
        <v>14</v>
      </c>
      <c r="G10" s="49" t="s">
        <v>16</v>
      </c>
      <c r="H10" s="49" t="s">
        <v>17</v>
      </c>
      <c r="I10" s="49" t="s">
        <v>18</v>
      </c>
      <c r="J10" s="49" t="s">
        <v>15</v>
      </c>
      <c r="K10" s="49" t="s">
        <v>23</v>
      </c>
      <c r="L10" s="49" t="s">
        <v>1556</v>
      </c>
      <c r="M10" s="49" t="s">
        <v>26</v>
      </c>
      <c r="N10" s="49" t="s">
        <v>25</v>
      </c>
      <c r="O10" s="49" t="s">
        <v>24</v>
      </c>
    </row>
    <row r="11" spans="1:15" x14ac:dyDescent="0.2">
      <c r="A11" s="175" t="s">
        <v>20</v>
      </c>
      <c r="B11" s="61"/>
      <c r="C11" s="61"/>
      <c r="D11" s="61"/>
      <c r="E11" s="61"/>
      <c r="F11" s="61"/>
      <c r="G11" s="61"/>
      <c r="H11" s="61"/>
      <c r="I11" s="61"/>
      <c r="J11" s="61"/>
      <c r="K11" s="99"/>
      <c r="L11" s="51">
        <f>G11*K11</f>
        <v>0</v>
      </c>
      <c r="M11" s="51">
        <f t="shared" ref="M11:M16" si="0">K11*H11</f>
        <v>0</v>
      </c>
      <c r="N11" s="51">
        <f t="shared" ref="N11:N16" si="1">K11*I11</f>
        <v>0</v>
      </c>
      <c r="O11" s="51">
        <f t="shared" ref="O11:O16" si="2">J11*K11</f>
        <v>0</v>
      </c>
    </row>
    <row r="12" spans="1:15" x14ac:dyDescent="0.2">
      <c r="A12" s="175"/>
      <c r="B12" s="61"/>
      <c r="C12" s="61"/>
      <c r="D12" s="71"/>
      <c r="E12" s="61"/>
      <c r="F12" s="62"/>
      <c r="G12" s="62"/>
      <c r="H12" s="62"/>
      <c r="I12" s="62"/>
      <c r="J12" s="62"/>
      <c r="K12" s="99"/>
      <c r="L12" s="51">
        <f t="shared" ref="L12:L29" si="3">G12*K12</f>
        <v>0</v>
      </c>
      <c r="M12" s="51">
        <f t="shared" si="0"/>
        <v>0</v>
      </c>
      <c r="N12" s="51">
        <f t="shared" si="1"/>
        <v>0</v>
      </c>
      <c r="O12" s="51">
        <f t="shared" si="2"/>
        <v>0</v>
      </c>
    </row>
    <row r="13" spans="1:15" x14ac:dyDescent="0.2">
      <c r="A13" s="175"/>
      <c r="B13" s="61"/>
      <c r="C13" s="61"/>
      <c r="D13" s="71"/>
      <c r="E13" s="61"/>
      <c r="F13" s="62"/>
      <c r="G13" s="62"/>
      <c r="H13" s="62"/>
      <c r="I13" s="62"/>
      <c r="J13" s="62"/>
      <c r="K13" s="52"/>
      <c r="L13" s="51">
        <f t="shared" si="3"/>
        <v>0</v>
      </c>
      <c r="M13" s="51">
        <f t="shared" si="0"/>
        <v>0</v>
      </c>
      <c r="N13" s="51">
        <f t="shared" si="1"/>
        <v>0</v>
      </c>
      <c r="O13" s="51">
        <f t="shared" si="2"/>
        <v>0</v>
      </c>
    </row>
    <row r="14" spans="1:15" x14ac:dyDescent="0.2">
      <c r="A14" s="175"/>
      <c r="B14" s="61"/>
      <c r="C14" s="61"/>
      <c r="D14" s="71"/>
      <c r="E14" s="61"/>
      <c r="F14" s="62"/>
      <c r="G14" s="62"/>
      <c r="H14" s="62"/>
      <c r="I14" s="62"/>
      <c r="J14" s="62"/>
      <c r="K14" s="50"/>
      <c r="L14" s="51">
        <f t="shared" si="3"/>
        <v>0</v>
      </c>
      <c r="M14" s="51">
        <f t="shared" si="0"/>
        <v>0</v>
      </c>
      <c r="N14" s="51">
        <f t="shared" si="1"/>
        <v>0</v>
      </c>
      <c r="O14" s="51">
        <f t="shared" si="2"/>
        <v>0</v>
      </c>
    </row>
    <row r="15" spans="1:15" x14ac:dyDescent="0.2">
      <c r="A15" s="175"/>
      <c r="B15" s="61"/>
      <c r="C15" s="61"/>
      <c r="D15" s="53"/>
      <c r="E15" s="54"/>
      <c r="F15" s="55"/>
      <c r="G15" s="55"/>
      <c r="H15" s="55"/>
      <c r="I15" s="55"/>
      <c r="J15" s="55"/>
      <c r="K15" s="50"/>
      <c r="L15" s="51">
        <f t="shared" si="3"/>
        <v>0</v>
      </c>
      <c r="M15" s="51">
        <f t="shared" si="0"/>
        <v>0</v>
      </c>
      <c r="N15" s="51">
        <f t="shared" si="1"/>
        <v>0</v>
      </c>
      <c r="O15" s="51">
        <f t="shared" si="2"/>
        <v>0</v>
      </c>
    </row>
    <row r="16" spans="1:15" x14ac:dyDescent="0.2">
      <c r="A16" s="175"/>
      <c r="B16" s="62"/>
      <c r="C16" s="62"/>
      <c r="D16" s="72"/>
      <c r="E16" s="62"/>
      <c r="F16" s="62"/>
      <c r="G16" s="62"/>
      <c r="H16" s="55"/>
      <c r="I16" s="55"/>
      <c r="J16" s="55"/>
      <c r="K16" s="50"/>
      <c r="L16" s="51">
        <f t="shared" si="3"/>
        <v>0</v>
      </c>
      <c r="M16" s="51">
        <f t="shared" si="0"/>
        <v>0</v>
      </c>
      <c r="N16" s="51">
        <f t="shared" si="1"/>
        <v>0</v>
      </c>
      <c r="O16" s="51">
        <f t="shared" si="2"/>
        <v>0</v>
      </c>
    </row>
    <row r="17" spans="1:15" x14ac:dyDescent="0.2">
      <c r="A17" s="175"/>
      <c r="B17" s="172" t="s">
        <v>27</v>
      </c>
      <c r="C17" s="172"/>
      <c r="D17" s="172"/>
      <c r="E17" s="172"/>
      <c r="F17" s="172"/>
      <c r="G17" s="172"/>
      <c r="H17" s="172"/>
      <c r="I17" s="172"/>
      <c r="J17" s="172"/>
      <c r="K17" s="172"/>
      <c r="L17" s="56">
        <f>SUM(L11:L16)</f>
        <v>0</v>
      </c>
      <c r="M17" s="56">
        <f>SUM(M11:M16)</f>
        <v>0</v>
      </c>
      <c r="N17" s="56">
        <f>SUM(N11:N16)</f>
        <v>0</v>
      </c>
      <c r="O17" s="56">
        <f>SUM(O11:O16)</f>
        <v>0</v>
      </c>
    </row>
    <row r="18" spans="1:15" x14ac:dyDescent="0.2">
      <c r="A18" s="174" t="s">
        <v>21</v>
      </c>
      <c r="B18" s="61"/>
      <c r="C18" s="61"/>
      <c r="D18" s="61"/>
      <c r="E18" s="61"/>
      <c r="F18" s="61"/>
      <c r="G18" s="61"/>
      <c r="H18" s="61"/>
      <c r="I18" s="61"/>
      <c r="J18" s="61"/>
      <c r="K18" s="99"/>
      <c r="L18" s="51">
        <f t="shared" si="3"/>
        <v>0</v>
      </c>
      <c r="M18" s="51">
        <f>K18*H18</f>
        <v>0</v>
      </c>
      <c r="N18" s="51">
        <f>K18*I18</f>
        <v>0</v>
      </c>
      <c r="O18" s="51">
        <f>J18*K18</f>
        <v>0</v>
      </c>
    </row>
    <row r="19" spans="1:15" x14ac:dyDescent="0.2">
      <c r="A19" s="174"/>
      <c r="B19" s="61"/>
      <c r="C19" s="61"/>
      <c r="D19" s="71"/>
      <c r="E19" s="54"/>
      <c r="F19" s="62"/>
      <c r="G19" s="62"/>
      <c r="H19" s="62"/>
      <c r="I19" s="62"/>
      <c r="J19" s="62"/>
      <c r="K19" s="99"/>
      <c r="L19" s="51">
        <f t="shared" si="3"/>
        <v>0</v>
      </c>
      <c r="M19" s="51">
        <f>K19*H19</f>
        <v>0</v>
      </c>
      <c r="N19" s="51">
        <f>K19*I19</f>
        <v>0</v>
      </c>
      <c r="O19" s="51">
        <f>J19*K19</f>
        <v>0</v>
      </c>
    </row>
    <row r="20" spans="1:15" x14ac:dyDescent="0.2">
      <c r="A20" s="174"/>
      <c r="B20" s="61"/>
      <c r="C20" s="61"/>
      <c r="D20" s="71"/>
      <c r="E20" s="54"/>
      <c r="F20" s="62"/>
      <c r="G20" s="62"/>
      <c r="H20" s="62"/>
      <c r="I20" s="62"/>
      <c r="J20" s="62"/>
      <c r="K20" s="99"/>
      <c r="L20" s="51">
        <f t="shared" si="3"/>
        <v>0</v>
      </c>
      <c r="M20" s="51">
        <f>K20*H20</f>
        <v>0</v>
      </c>
      <c r="N20" s="51">
        <f>K20*I20</f>
        <v>0</v>
      </c>
      <c r="O20" s="51">
        <f>J20*K20</f>
        <v>0</v>
      </c>
    </row>
    <row r="21" spans="1:15" x14ac:dyDescent="0.2">
      <c r="A21" s="174"/>
      <c r="B21" s="61"/>
      <c r="C21" s="61"/>
      <c r="D21" s="71"/>
      <c r="E21" s="54"/>
      <c r="F21" s="62"/>
      <c r="G21" s="62"/>
      <c r="H21" s="62"/>
      <c r="I21" s="62"/>
      <c r="J21" s="62"/>
      <c r="K21" s="99"/>
      <c r="L21" s="51">
        <f t="shared" si="3"/>
        <v>0</v>
      </c>
      <c r="M21" s="51">
        <f>K21*H21</f>
        <v>0</v>
      </c>
      <c r="N21" s="51">
        <f>K21*I21</f>
        <v>0</v>
      </c>
      <c r="O21" s="51">
        <f>J21*K21</f>
        <v>0</v>
      </c>
    </row>
    <row r="22" spans="1:15" x14ac:dyDescent="0.2">
      <c r="A22" s="174"/>
      <c r="B22" s="172" t="s">
        <v>27</v>
      </c>
      <c r="C22" s="172"/>
      <c r="D22" s="172"/>
      <c r="E22" s="172"/>
      <c r="F22" s="172"/>
      <c r="G22" s="172"/>
      <c r="H22" s="172"/>
      <c r="I22" s="172"/>
      <c r="J22" s="172"/>
      <c r="K22" s="172"/>
      <c r="L22" s="56">
        <f>SUM(L18:L21)</f>
        <v>0</v>
      </c>
      <c r="M22" s="56">
        <f>SUM(M18:M21)</f>
        <v>0</v>
      </c>
      <c r="N22" s="56">
        <f t="shared" ref="N22" si="4">SUM(N18:N21)</f>
        <v>0</v>
      </c>
      <c r="O22" s="56">
        <f>SUM(O18:O21)</f>
        <v>0</v>
      </c>
    </row>
    <row r="23" spans="1:15" x14ac:dyDescent="0.2">
      <c r="A23" s="174" t="s">
        <v>22</v>
      </c>
      <c r="B23" s="61"/>
      <c r="C23" s="61"/>
      <c r="D23" s="61"/>
      <c r="E23" s="61"/>
      <c r="F23" s="61"/>
      <c r="G23" s="61"/>
      <c r="H23" s="61"/>
      <c r="I23" s="61"/>
      <c r="J23" s="61"/>
      <c r="K23" s="99"/>
      <c r="L23" s="51">
        <f t="shared" si="3"/>
        <v>0</v>
      </c>
      <c r="M23" s="51">
        <f>K23*H23</f>
        <v>0</v>
      </c>
      <c r="N23" s="51">
        <f>K23*I23</f>
        <v>0</v>
      </c>
      <c r="O23" s="51">
        <f>J23*K23</f>
        <v>0</v>
      </c>
    </row>
    <row r="24" spans="1:15" x14ac:dyDescent="0.2">
      <c r="A24" s="174"/>
      <c r="B24" s="61"/>
      <c r="C24" s="61"/>
      <c r="D24" s="71"/>
      <c r="E24" s="54"/>
      <c r="F24" s="62"/>
      <c r="G24" s="62"/>
      <c r="H24" s="62"/>
      <c r="I24" s="62"/>
      <c r="J24" s="62"/>
      <c r="K24" s="99"/>
      <c r="L24" s="51">
        <f t="shared" si="3"/>
        <v>0</v>
      </c>
      <c r="M24" s="51">
        <f>K24*H24</f>
        <v>0</v>
      </c>
      <c r="N24" s="51">
        <f>K24*I24</f>
        <v>0</v>
      </c>
      <c r="O24" s="51">
        <f>J24*K24</f>
        <v>0</v>
      </c>
    </row>
    <row r="25" spans="1:15" x14ac:dyDescent="0.2">
      <c r="A25" s="174"/>
      <c r="B25" s="61"/>
      <c r="C25" s="61"/>
      <c r="D25" s="71"/>
      <c r="E25" s="54"/>
      <c r="F25" s="62"/>
      <c r="G25" s="62"/>
      <c r="H25" s="62"/>
      <c r="I25" s="62"/>
      <c r="J25" s="62"/>
      <c r="K25" s="99"/>
      <c r="L25" s="51">
        <f t="shared" si="3"/>
        <v>0</v>
      </c>
      <c r="M25" s="51">
        <f>K25*H25</f>
        <v>0</v>
      </c>
      <c r="N25" s="51">
        <f>K25*I25</f>
        <v>0</v>
      </c>
      <c r="O25" s="51">
        <f>J25*K25</f>
        <v>0</v>
      </c>
    </row>
    <row r="26" spans="1:15" x14ac:dyDescent="0.2">
      <c r="A26" s="174"/>
      <c r="B26" s="61"/>
      <c r="C26" s="61"/>
      <c r="D26" s="71"/>
      <c r="E26" s="54"/>
      <c r="F26" s="62"/>
      <c r="G26" s="62"/>
      <c r="H26" s="62"/>
      <c r="I26" s="62"/>
      <c r="J26" s="62"/>
      <c r="K26" s="99"/>
      <c r="L26" s="51">
        <f t="shared" si="3"/>
        <v>0</v>
      </c>
      <c r="M26" s="51">
        <f>K26*H26</f>
        <v>0</v>
      </c>
      <c r="N26" s="51">
        <f>K26*I26</f>
        <v>0</v>
      </c>
      <c r="O26" s="51">
        <f>J26*K26</f>
        <v>0</v>
      </c>
    </row>
    <row r="27" spans="1:15" x14ac:dyDescent="0.2">
      <c r="A27" s="174"/>
      <c r="B27" s="61"/>
      <c r="C27" s="61"/>
      <c r="D27" s="71"/>
      <c r="E27" s="54"/>
      <c r="F27" s="62"/>
      <c r="G27" s="62"/>
      <c r="H27" s="62"/>
      <c r="I27" s="62"/>
      <c r="J27" s="62"/>
      <c r="K27" s="99"/>
      <c r="L27" s="51">
        <f t="shared" si="3"/>
        <v>0</v>
      </c>
      <c r="M27" s="51">
        <f>K27*H27</f>
        <v>0</v>
      </c>
      <c r="N27" s="51">
        <f>K27*I27</f>
        <v>0</v>
      </c>
      <c r="O27" s="51">
        <f>J27*K27</f>
        <v>0</v>
      </c>
    </row>
    <row r="28" spans="1:15" x14ac:dyDescent="0.2">
      <c r="A28" s="174"/>
      <c r="B28" s="172" t="s">
        <v>27</v>
      </c>
      <c r="C28" s="172"/>
      <c r="D28" s="172"/>
      <c r="E28" s="172"/>
      <c r="F28" s="172"/>
      <c r="G28" s="172"/>
      <c r="H28" s="172"/>
      <c r="I28" s="172"/>
      <c r="J28" s="172"/>
      <c r="K28" s="172"/>
      <c r="L28" s="56">
        <f>SUM(L23:L27)</f>
        <v>0</v>
      </c>
      <c r="M28" s="56">
        <f>SUM(M23:M27)</f>
        <v>0</v>
      </c>
      <c r="N28" s="56">
        <f t="shared" ref="N28" si="5">SUM(N23:N27)</f>
        <v>0</v>
      </c>
      <c r="O28" s="56">
        <f>SUM(O23:O27)</f>
        <v>0</v>
      </c>
    </row>
    <row r="29" spans="1:15" ht="25.5" x14ac:dyDescent="0.2">
      <c r="A29" s="100" t="s">
        <v>1567</v>
      </c>
      <c r="B29" s="61"/>
      <c r="C29" s="61"/>
      <c r="D29" s="61"/>
      <c r="E29" s="61"/>
      <c r="F29" s="61"/>
      <c r="G29" s="96">
        <f>(L17+L22+L28)*F29</f>
        <v>0</v>
      </c>
      <c r="H29" s="96">
        <v>0</v>
      </c>
      <c r="I29" s="96">
        <f>(N17+N22+N28)*F29</f>
        <v>0</v>
      </c>
      <c r="J29" s="96">
        <f>G29</f>
        <v>0</v>
      </c>
      <c r="K29" s="97">
        <v>0</v>
      </c>
      <c r="L29" s="4">
        <f t="shared" si="3"/>
        <v>0</v>
      </c>
      <c r="M29" s="4">
        <f>K29*H29</f>
        <v>0</v>
      </c>
      <c r="N29" s="4">
        <f>K29*I29</f>
        <v>0</v>
      </c>
      <c r="O29" s="4">
        <f>J29*K29</f>
        <v>0</v>
      </c>
    </row>
    <row r="30" spans="1:15" x14ac:dyDescent="0.2">
      <c r="A30" s="172" t="s">
        <v>29</v>
      </c>
      <c r="B30" s="172"/>
      <c r="C30" s="172"/>
      <c r="D30" s="172"/>
      <c r="E30" s="172"/>
      <c r="F30" s="172"/>
      <c r="G30" s="172"/>
      <c r="H30" s="172"/>
      <c r="I30" s="172"/>
      <c r="J30" s="172"/>
      <c r="K30" s="172"/>
      <c r="L30" s="56">
        <f>ROUND(L17+L22+L28+L29,2)</f>
        <v>0</v>
      </c>
      <c r="M30" s="56">
        <f t="shared" ref="M30:O30" si="6">ROUND(M17+M22+M28+M29,2)</f>
        <v>0</v>
      </c>
      <c r="N30" s="56">
        <f t="shared" si="6"/>
        <v>0</v>
      </c>
      <c r="O30" s="56">
        <f t="shared" si="6"/>
        <v>0</v>
      </c>
    </row>
    <row r="31" spans="1:15" x14ac:dyDescent="0.2">
      <c r="A31" s="172" t="s">
        <v>28</v>
      </c>
      <c r="B31" s="172"/>
      <c r="C31" s="172"/>
      <c r="D31" s="172"/>
      <c r="E31" s="172"/>
      <c r="F31" s="172"/>
      <c r="G31" s="172"/>
      <c r="H31" s="172"/>
      <c r="I31" s="172"/>
      <c r="J31" s="172"/>
      <c r="K31" s="172"/>
      <c r="L31" s="172"/>
      <c r="M31" s="172"/>
      <c r="N31" s="172"/>
      <c r="O31" s="57">
        <f>Ribasso</f>
        <v>0.10150000000000001</v>
      </c>
    </row>
    <row r="32" spans="1:15" x14ac:dyDescent="0.2">
      <c r="A32" s="172" t="s">
        <v>31</v>
      </c>
      <c r="B32" s="172"/>
      <c r="C32" s="172"/>
      <c r="D32" s="172"/>
      <c r="E32" s="172"/>
      <c r="F32" s="172"/>
      <c r="G32" s="172"/>
      <c r="H32" s="172"/>
      <c r="I32" s="172"/>
      <c r="J32" s="172"/>
      <c r="K32" s="172"/>
      <c r="L32" s="172"/>
      <c r="M32" s="172"/>
      <c r="N32" s="172"/>
      <c r="O32" s="56">
        <f>ROUND(O31*O30,2)</f>
        <v>0</v>
      </c>
    </row>
    <row r="33" spans="1:15" ht="19.5" x14ac:dyDescent="0.2">
      <c r="A33" s="170" t="s">
        <v>30</v>
      </c>
      <c r="B33" s="170"/>
      <c r="C33" s="170"/>
      <c r="D33" s="170"/>
      <c r="E33" s="170"/>
      <c r="F33" s="170"/>
      <c r="G33" s="170"/>
      <c r="H33" s="170"/>
      <c r="I33" s="170"/>
      <c r="J33" s="170"/>
      <c r="K33" s="170"/>
      <c r="L33" s="58">
        <f>L30-(O31*L30)</f>
        <v>0</v>
      </c>
      <c r="M33" s="58">
        <f>M30</f>
        <v>0</v>
      </c>
      <c r="N33" s="58">
        <f>N30</f>
        <v>0</v>
      </c>
      <c r="O33" s="58">
        <f>O30-O32</f>
        <v>0</v>
      </c>
    </row>
    <row r="34" spans="1:15" ht="19.5" x14ac:dyDescent="0.2">
      <c r="A34" s="170" t="s">
        <v>7</v>
      </c>
      <c r="B34" s="170"/>
      <c r="C34" s="170"/>
      <c r="D34" s="170"/>
      <c r="E34" s="170"/>
      <c r="F34" s="170"/>
      <c r="G34" s="170"/>
      <c r="H34" s="170"/>
      <c r="I34" s="170"/>
      <c r="J34" s="170"/>
      <c r="K34" s="170"/>
      <c r="L34" s="170"/>
      <c r="M34" s="170"/>
      <c r="N34" s="170"/>
      <c r="O34" s="98">
        <f>M33+N33+O33</f>
        <v>0</v>
      </c>
    </row>
    <row r="35" spans="1:15" x14ac:dyDescent="0.2">
      <c r="A35" s="59"/>
      <c r="B35" s="59"/>
      <c r="C35" s="59"/>
      <c r="D35" s="5" t="s">
        <v>4</v>
      </c>
    </row>
    <row r="36" spans="1:15" x14ac:dyDescent="0.2">
      <c r="A36" s="63"/>
      <c r="B36" s="63"/>
      <c r="C36" s="63"/>
      <c r="D36" s="5" t="s">
        <v>37</v>
      </c>
    </row>
  </sheetData>
  <mergeCells count="22">
    <mergeCell ref="A34:N34"/>
    <mergeCell ref="B22:K22"/>
    <mergeCell ref="A30:K30"/>
    <mergeCell ref="A31:N31"/>
    <mergeCell ref="A32:N32"/>
    <mergeCell ref="A33:K33"/>
    <mergeCell ref="A23:A28"/>
    <mergeCell ref="B28:K28"/>
    <mergeCell ref="A11:A17"/>
    <mergeCell ref="B17:K17"/>
    <mergeCell ref="A18:A22"/>
    <mergeCell ref="B1:O1"/>
    <mergeCell ref="A2:O2"/>
    <mergeCell ref="C3:I3"/>
    <mergeCell ref="J3:K3"/>
    <mergeCell ref="L3:O9"/>
    <mergeCell ref="C4:I5"/>
    <mergeCell ref="J4:J5"/>
    <mergeCell ref="B6:K6"/>
    <mergeCell ref="C7:K7"/>
    <mergeCell ref="D8:K8"/>
    <mergeCell ref="B9:K9"/>
  </mergeCells>
  <pageMargins left="0.7" right="0.7" top="0.75" bottom="0.75" header="0.3" footer="0.3"/>
  <pageSetup paperSize="8" scale="68"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2600-000000000000}">
          <x14:formula1>
            <xm:f>Appoggio!$C$2:$C$3</xm:f>
          </x14:formula1>
          <xm:sqref>K29</xm:sqref>
        </x14:dataValidation>
        <x14:dataValidation type="list" allowBlank="1" showInputMessage="1" showErrorMessage="1" xr:uid="{00000000-0002-0000-2600-000001000000}">
          <x14:formula1>
            <xm:f>Appoggio!$D$2:$D$3</xm:f>
          </x14:formula1>
          <xm:sqref>J4:J5</xm:sqref>
        </x14:dataValidation>
        <x14:dataValidation type="list" allowBlank="1" showInputMessage="1" showErrorMessage="1" xr:uid="{00000000-0002-0000-2600-000002000000}">
          <x14:formula1>
            <xm:f>Appoggio!$A$2:$A$5</xm:f>
          </x14:formula1>
          <xm:sqref>B7</xm:sqref>
        </x14:dataValidation>
      </x14:dataValidations>
    </ext>
  </extLst>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O36"/>
  <sheetViews>
    <sheetView topLeftCell="B13" zoomScaleNormal="100" workbookViewId="0">
      <selection activeCell="E47" sqref="A1:E49"/>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0"/>
      <c r="B1" s="152" t="s">
        <v>1560</v>
      </c>
      <c r="C1" s="153"/>
      <c r="D1" s="153"/>
      <c r="E1" s="153"/>
      <c r="F1" s="153"/>
      <c r="G1" s="153"/>
      <c r="H1" s="153"/>
      <c r="I1" s="153"/>
      <c r="J1" s="153"/>
      <c r="K1" s="153"/>
      <c r="L1" s="153"/>
      <c r="M1" s="153"/>
      <c r="N1" s="153"/>
      <c r="O1" s="154"/>
    </row>
    <row r="2" spans="1:15" ht="19.5" x14ac:dyDescent="0.25">
      <c r="A2" s="149" t="s">
        <v>1559</v>
      </c>
      <c r="B2" s="150"/>
      <c r="C2" s="150"/>
      <c r="D2" s="150"/>
      <c r="E2" s="150"/>
      <c r="F2" s="150"/>
      <c r="G2" s="150"/>
      <c r="H2" s="150"/>
      <c r="I2" s="150"/>
      <c r="J2" s="150"/>
      <c r="K2" s="150"/>
      <c r="L2" s="150"/>
      <c r="M2" s="150"/>
      <c r="N2" s="150"/>
      <c r="O2" s="151"/>
    </row>
    <row r="3" spans="1:15" x14ac:dyDescent="0.2">
      <c r="A3" s="30" t="s">
        <v>0</v>
      </c>
      <c r="B3" s="82" t="str">
        <f>INTESTAZIONE!B2</f>
        <v>Tecnocostruzioni s.r.l.</v>
      </c>
      <c r="C3" s="164" t="s">
        <v>1558</v>
      </c>
      <c r="D3" s="165"/>
      <c r="E3" s="165"/>
      <c r="F3" s="165"/>
      <c r="G3" s="165"/>
      <c r="H3" s="165"/>
      <c r="I3" s="166"/>
      <c r="J3" s="203" t="s">
        <v>1616</v>
      </c>
      <c r="K3" s="204"/>
      <c r="L3" s="155"/>
      <c r="M3" s="155"/>
      <c r="N3" s="156"/>
      <c r="O3" s="157"/>
    </row>
    <row r="4" spans="1:15" ht="30" customHeight="1" x14ac:dyDescent="0.2">
      <c r="A4" s="30" t="s">
        <v>1</v>
      </c>
      <c r="B4" s="44"/>
      <c r="C4" s="179"/>
      <c r="D4" s="180"/>
      <c r="E4" s="180"/>
      <c r="F4" s="180"/>
      <c r="G4" s="180"/>
      <c r="H4" s="180"/>
      <c r="I4" s="181"/>
      <c r="J4" s="205"/>
      <c r="K4" s="45" t="s">
        <v>1617</v>
      </c>
      <c r="L4" s="158"/>
      <c r="M4" s="158"/>
      <c r="N4" s="159"/>
      <c r="O4" s="160"/>
    </row>
    <row r="5" spans="1:15" x14ac:dyDescent="0.2">
      <c r="A5" s="30" t="s">
        <v>2</v>
      </c>
      <c r="B5" s="46"/>
      <c r="C5" s="167"/>
      <c r="D5" s="168"/>
      <c r="E5" s="168"/>
      <c r="F5" s="168"/>
      <c r="G5" s="168"/>
      <c r="H5" s="168"/>
      <c r="I5" s="169"/>
      <c r="J5" s="206"/>
      <c r="K5" s="47"/>
      <c r="L5" s="158"/>
      <c r="M5" s="158"/>
      <c r="N5" s="159"/>
      <c r="O5" s="160"/>
    </row>
    <row r="6" spans="1:15" x14ac:dyDescent="0.2">
      <c r="A6" s="83" t="s">
        <v>19</v>
      </c>
      <c r="B6" s="202"/>
      <c r="C6" s="202"/>
      <c r="D6" s="202"/>
      <c r="E6" s="202"/>
      <c r="F6" s="202"/>
      <c r="G6" s="202"/>
      <c r="H6" s="202"/>
      <c r="I6" s="202"/>
      <c r="J6" s="202"/>
      <c r="K6" s="202"/>
      <c r="L6" s="158"/>
      <c r="M6" s="158"/>
      <c r="N6" s="159"/>
      <c r="O6" s="160"/>
    </row>
    <row r="7" spans="1:15" x14ac:dyDescent="0.2">
      <c r="A7" s="83" t="s">
        <v>39</v>
      </c>
      <c r="B7" s="30"/>
      <c r="C7" s="171" t="s">
        <v>40</v>
      </c>
      <c r="D7" s="171"/>
      <c r="E7" s="171"/>
      <c r="F7" s="171"/>
      <c r="G7" s="171"/>
      <c r="H7" s="171"/>
      <c r="I7" s="171"/>
      <c r="J7" s="171"/>
      <c r="K7" s="171"/>
      <c r="L7" s="158"/>
      <c r="M7" s="158"/>
      <c r="N7" s="159"/>
      <c r="O7" s="160"/>
    </row>
    <row r="8" spans="1:15" x14ac:dyDescent="0.2">
      <c r="A8" s="84" t="s">
        <v>1557</v>
      </c>
      <c r="B8" s="30"/>
      <c r="C8" s="30"/>
      <c r="D8" s="171" t="s">
        <v>41</v>
      </c>
      <c r="E8" s="171"/>
      <c r="F8" s="171"/>
      <c r="G8" s="171"/>
      <c r="H8" s="171"/>
      <c r="I8" s="171"/>
      <c r="J8" s="171"/>
      <c r="K8" s="171"/>
      <c r="L8" s="158"/>
      <c r="M8" s="158"/>
      <c r="N8" s="159"/>
      <c r="O8" s="160"/>
    </row>
    <row r="9" spans="1:15" ht="84" customHeight="1" x14ac:dyDescent="0.2">
      <c r="A9" s="84" t="s">
        <v>3</v>
      </c>
      <c r="B9" s="173"/>
      <c r="C9" s="173"/>
      <c r="D9" s="173"/>
      <c r="E9" s="173"/>
      <c r="F9" s="173"/>
      <c r="G9" s="173"/>
      <c r="H9" s="173"/>
      <c r="I9" s="173"/>
      <c r="J9" s="173"/>
      <c r="K9" s="173"/>
      <c r="L9" s="161"/>
      <c r="M9" s="161"/>
      <c r="N9" s="162"/>
      <c r="O9" s="163"/>
    </row>
    <row r="10" spans="1:15" ht="63.75" x14ac:dyDescent="0.2">
      <c r="A10" s="48" t="s">
        <v>38</v>
      </c>
      <c r="B10" s="49" t="s">
        <v>9</v>
      </c>
      <c r="C10" s="49" t="s">
        <v>1568</v>
      </c>
      <c r="D10" s="49" t="s">
        <v>3</v>
      </c>
      <c r="E10" s="49" t="s">
        <v>13</v>
      </c>
      <c r="F10" s="49" t="s">
        <v>14</v>
      </c>
      <c r="G10" s="49" t="s">
        <v>16</v>
      </c>
      <c r="H10" s="49" t="s">
        <v>17</v>
      </c>
      <c r="I10" s="49" t="s">
        <v>18</v>
      </c>
      <c r="J10" s="49" t="s">
        <v>15</v>
      </c>
      <c r="K10" s="49" t="s">
        <v>23</v>
      </c>
      <c r="L10" s="49" t="s">
        <v>1556</v>
      </c>
      <c r="M10" s="49" t="s">
        <v>26</v>
      </c>
      <c r="N10" s="49" t="s">
        <v>25</v>
      </c>
      <c r="O10" s="49" t="s">
        <v>24</v>
      </c>
    </row>
    <row r="11" spans="1:15" x14ac:dyDescent="0.2">
      <c r="A11" s="175" t="s">
        <v>20</v>
      </c>
      <c r="B11" s="61"/>
      <c r="C11" s="61"/>
      <c r="D11" s="61"/>
      <c r="E11" s="61"/>
      <c r="F11" s="61"/>
      <c r="G11" s="61"/>
      <c r="H11" s="61"/>
      <c r="I11" s="61"/>
      <c r="J11" s="61"/>
      <c r="K11" s="99"/>
      <c r="L11" s="51">
        <f>G11*K11</f>
        <v>0</v>
      </c>
      <c r="M11" s="51">
        <f t="shared" ref="M11:M16" si="0">K11*H11</f>
        <v>0</v>
      </c>
      <c r="N11" s="51">
        <f t="shared" ref="N11:N16" si="1">K11*I11</f>
        <v>0</v>
      </c>
      <c r="O11" s="51">
        <f t="shared" ref="O11:O16" si="2">J11*K11</f>
        <v>0</v>
      </c>
    </row>
    <row r="12" spans="1:15" x14ac:dyDescent="0.2">
      <c r="A12" s="175"/>
      <c r="B12" s="61"/>
      <c r="C12" s="61"/>
      <c r="D12" s="71"/>
      <c r="E12" s="61"/>
      <c r="F12" s="62"/>
      <c r="G12" s="62"/>
      <c r="H12" s="62"/>
      <c r="I12" s="62"/>
      <c r="J12" s="62"/>
      <c r="K12" s="99"/>
      <c r="L12" s="51">
        <f t="shared" ref="L12:L29" si="3">G12*K12</f>
        <v>0</v>
      </c>
      <c r="M12" s="51">
        <f t="shared" si="0"/>
        <v>0</v>
      </c>
      <c r="N12" s="51">
        <f t="shared" si="1"/>
        <v>0</v>
      </c>
      <c r="O12" s="51">
        <f t="shared" si="2"/>
        <v>0</v>
      </c>
    </row>
    <row r="13" spans="1:15" x14ac:dyDescent="0.2">
      <c r="A13" s="175"/>
      <c r="B13" s="61"/>
      <c r="C13" s="61"/>
      <c r="D13" s="71"/>
      <c r="E13" s="61"/>
      <c r="F13" s="62"/>
      <c r="G13" s="62"/>
      <c r="H13" s="62"/>
      <c r="I13" s="62"/>
      <c r="J13" s="62"/>
      <c r="K13" s="52"/>
      <c r="L13" s="51">
        <f t="shared" si="3"/>
        <v>0</v>
      </c>
      <c r="M13" s="51">
        <f t="shared" si="0"/>
        <v>0</v>
      </c>
      <c r="N13" s="51">
        <f t="shared" si="1"/>
        <v>0</v>
      </c>
      <c r="O13" s="51">
        <f t="shared" si="2"/>
        <v>0</v>
      </c>
    </row>
    <row r="14" spans="1:15" x14ac:dyDescent="0.2">
      <c r="A14" s="175"/>
      <c r="B14" s="61"/>
      <c r="C14" s="61"/>
      <c r="D14" s="71"/>
      <c r="E14" s="61"/>
      <c r="F14" s="62"/>
      <c r="G14" s="62"/>
      <c r="H14" s="62"/>
      <c r="I14" s="62"/>
      <c r="J14" s="62"/>
      <c r="K14" s="50"/>
      <c r="L14" s="51">
        <f t="shared" si="3"/>
        <v>0</v>
      </c>
      <c r="M14" s="51">
        <f t="shared" si="0"/>
        <v>0</v>
      </c>
      <c r="N14" s="51">
        <f t="shared" si="1"/>
        <v>0</v>
      </c>
      <c r="O14" s="51">
        <f t="shared" si="2"/>
        <v>0</v>
      </c>
    </row>
    <row r="15" spans="1:15" x14ac:dyDescent="0.2">
      <c r="A15" s="175"/>
      <c r="B15" s="61"/>
      <c r="C15" s="61"/>
      <c r="D15" s="53"/>
      <c r="E15" s="54"/>
      <c r="F15" s="55"/>
      <c r="G15" s="55"/>
      <c r="H15" s="55"/>
      <c r="I15" s="55"/>
      <c r="J15" s="55"/>
      <c r="K15" s="50"/>
      <c r="L15" s="51">
        <f t="shared" si="3"/>
        <v>0</v>
      </c>
      <c r="M15" s="51">
        <f t="shared" si="0"/>
        <v>0</v>
      </c>
      <c r="N15" s="51">
        <f t="shared" si="1"/>
        <v>0</v>
      </c>
      <c r="O15" s="51">
        <f t="shared" si="2"/>
        <v>0</v>
      </c>
    </row>
    <row r="16" spans="1:15" x14ac:dyDescent="0.2">
      <c r="A16" s="175"/>
      <c r="B16" s="62"/>
      <c r="C16" s="62"/>
      <c r="D16" s="72"/>
      <c r="E16" s="62"/>
      <c r="F16" s="62"/>
      <c r="G16" s="62"/>
      <c r="H16" s="55"/>
      <c r="I16" s="55"/>
      <c r="J16" s="55"/>
      <c r="K16" s="50"/>
      <c r="L16" s="51">
        <f t="shared" si="3"/>
        <v>0</v>
      </c>
      <c r="M16" s="51">
        <f t="shared" si="0"/>
        <v>0</v>
      </c>
      <c r="N16" s="51">
        <f t="shared" si="1"/>
        <v>0</v>
      </c>
      <c r="O16" s="51">
        <f t="shared" si="2"/>
        <v>0</v>
      </c>
    </row>
    <row r="17" spans="1:15" x14ac:dyDescent="0.2">
      <c r="A17" s="175"/>
      <c r="B17" s="172" t="s">
        <v>27</v>
      </c>
      <c r="C17" s="172"/>
      <c r="D17" s="172"/>
      <c r="E17" s="172"/>
      <c r="F17" s="172"/>
      <c r="G17" s="172"/>
      <c r="H17" s="172"/>
      <c r="I17" s="172"/>
      <c r="J17" s="172"/>
      <c r="K17" s="172"/>
      <c r="L17" s="56">
        <f>SUM(L11:L16)</f>
        <v>0</v>
      </c>
      <c r="M17" s="56">
        <f>SUM(M11:M16)</f>
        <v>0</v>
      </c>
      <c r="N17" s="56">
        <f>SUM(N11:N16)</f>
        <v>0</v>
      </c>
      <c r="O17" s="56">
        <f>SUM(O11:O16)</f>
        <v>0</v>
      </c>
    </row>
    <row r="18" spans="1:15" x14ac:dyDescent="0.2">
      <c r="A18" s="174" t="s">
        <v>21</v>
      </c>
      <c r="B18" s="61"/>
      <c r="C18" s="61"/>
      <c r="D18" s="61"/>
      <c r="E18" s="61"/>
      <c r="F18" s="61"/>
      <c r="G18" s="61"/>
      <c r="H18" s="61"/>
      <c r="I18" s="61"/>
      <c r="J18" s="61"/>
      <c r="K18" s="99"/>
      <c r="L18" s="51">
        <f t="shared" si="3"/>
        <v>0</v>
      </c>
      <c r="M18" s="51">
        <f>K18*H18</f>
        <v>0</v>
      </c>
      <c r="N18" s="51">
        <f>K18*I18</f>
        <v>0</v>
      </c>
      <c r="O18" s="51">
        <f>J18*K18</f>
        <v>0</v>
      </c>
    </row>
    <row r="19" spans="1:15" x14ac:dyDescent="0.2">
      <c r="A19" s="174"/>
      <c r="B19" s="61"/>
      <c r="C19" s="61"/>
      <c r="D19" s="71"/>
      <c r="E19" s="54"/>
      <c r="F19" s="62"/>
      <c r="G19" s="62"/>
      <c r="H19" s="62"/>
      <c r="I19" s="62"/>
      <c r="J19" s="62"/>
      <c r="K19" s="99"/>
      <c r="L19" s="51">
        <f t="shared" si="3"/>
        <v>0</v>
      </c>
      <c r="M19" s="51">
        <f>K19*H19</f>
        <v>0</v>
      </c>
      <c r="N19" s="51">
        <f>K19*I19</f>
        <v>0</v>
      </c>
      <c r="O19" s="51">
        <f>J19*K19</f>
        <v>0</v>
      </c>
    </row>
    <row r="20" spans="1:15" x14ac:dyDescent="0.2">
      <c r="A20" s="174"/>
      <c r="B20" s="61"/>
      <c r="C20" s="61"/>
      <c r="D20" s="71"/>
      <c r="E20" s="54"/>
      <c r="F20" s="62"/>
      <c r="G20" s="62"/>
      <c r="H20" s="62"/>
      <c r="I20" s="62"/>
      <c r="J20" s="62"/>
      <c r="K20" s="99"/>
      <c r="L20" s="51">
        <f t="shared" si="3"/>
        <v>0</v>
      </c>
      <c r="M20" s="51">
        <f>K20*H20</f>
        <v>0</v>
      </c>
      <c r="N20" s="51">
        <f>K20*I20</f>
        <v>0</v>
      </c>
      <c r="O20" s="51">
        <f>J20*K20</f>
        <v>0</v>
      </c>
    </row>
    <row r="21" spans="1:15" x14ac:dyDescent="0.2">
      <c r="A21" s="174"/>
      <c r="B21" s="61"/>
      <c r="C21" s="61"/>
      <c r="D21" s="71"/>
      <c r="E21" s="54"/>
      <c r="F21" s="62"/>
      <c r="G21" s="62"/>
      <c r="H21" s="62"/>
      <c r="I21" s="62"/>
      <c r="J21" s="62"/>
      <c r="K21" s="99"/>
      <c r="L21" s="51">
        <f t="shared" si="3"/>
        <v>0</v>
      </c>
      <c r="M21" s="51">
        <f>K21*H21</f>
        <v>0</v>
      </c>
      <c r="N21" s="51">
        <f>K21*I21</f>
        <v>0</v>
      </c>
      <c r="O21" s="51">
        <f>J21*K21</f>
        <v>0</v>
      </c>
    </row>
    <row r="22" spans="1:15" x14ac:dyDescent="0.2">
      <c r="A22" s="174"/>
      <c r="B22" s="172" t="s">
        <v>27</v>
      </c>
      <c r="C22" s="172"/>
      <c r="D22" s="172"/>
      <c r="E22" s="172"/>
      <c r="F22" s="172"/>
      <c r="G22" s="172"/>
      <c r="H22" s="172"/>
      <c r="I22" s="172"/>
      <c r="J22" s="172"/>
      <c r="K22" s="172"/>
      <c r="L22" s="56">
        <f>SUM(L18:L21)</f>
        <v>0</v>
      </c>
      <c r="M22" s="56">
        <f>SUM(M18:M21)</f>
        <v>0</v>
      </c>
      <c r="N22" s="56">
        <f t="shared" ref="N22" si="4">SUM(N18:N21)</f>
        <v>0</v>
      </c>
      <c r="O22" s="56">
        <f>SUM(O18:O21)</f>
        <v>0</v>
      </c>
    </row>
    <row r="23" spans="1:15" x14ac:dyDescent="0.2">
      <c r="A23" s="174" t="s">
        <v>22</v>
      </c>
      <c r="B23" s="61"/>
      <c r="C23" s="61"/>
      <c r="D23" s="61"/>
      <c r="E23" s="61"/>
      <c r="F23" s="61"/>
      <c r="G23" s="61"/>
      <c r="H23" s="61"/>
      <c r="I23" s="61"/>
      <c r="J23" s="61"/>
      <c r="K23" s="99"/>
      <c r="L23" s="51">
        <f t="shared" si="3"/>
        <v>0</v>
      </c>
      <c r="M23" s="51">
        <f>K23*H23</f>
        <v>0</v>
      </c>
      <c r="N23" s="51">
        <f>K23*I23</f>
        <v>0</v>
      </c>
      <c r="O23" s="51">
        <f>J23*K23</f>
        <v>0</v>
      </c>
    </row>
    <row r="24" spans="1:15" x14ac:dyDescent="0.2">
      <c r="A24" s="174"/>
      <c r="B24" s="61"/>
      <c r="C24" s="61"/>
      <c r="D24" s="71"/>
      <c r="E24" s="54"/>
      <c r="F24" s="62"/>
      <c r="G24" s="62"/>
      <c r="H24" s="62"/>
      <c r="I24" s="62"/>
      <c r="J24" s="62"/>
      <c r="K24" s="99"/>
      <c r="L24" s="51">
        <f t="shared" si="3"/>
        <v>0</v>
      </c>
      <c r="M24" s="51">
        <f>K24*H24</f>
        <v>0</v>
      </c>
      <c r="N24" s="51">
        <f>K24*I24</f>
        <v>0</v>
      </c>
      <c r="O24" s="51">
        <f>J24*K24</f>
        <v>0</v>
      </c>
    </row>
    <row r="25" spans="1:15" x14ac:dyDescent="0.2">
      <c r="A25" s="174"/>
      <c r="B25" s="61"/>
      <c r="C25" s="61"/>
      <c r="D25" s="71"/>
      <c r="E25" s="54"/>
      <c r="F25" s="62"/>
      <c r="G25" s="62"/>
      <c r="H25" s="62"/>
      <c r="I25" s="62"/>
      <c r="J25" s="62"/>
      <c r="K25" s="99"/>
      <c r="L25" s="51">
        <f t="shared" si="3"/>
        <v>0</v>
      </c>
      <c r="M25" s="51">
        <f>K25*H25</f>
        <v>0</v>
      </c>
      <c r="N25" s="51">
        <f>K25*I25</f>
        <v>0</v>
      </c>
      <c r="O25" s="51">
        <f>J25*K25</f>
        <v>0</v>
      </c>
    </row>
    <row r="26" spans="1:15" x14ac:dyDescent="0.2">
      <c r="A26" s="174"/>
      <c r="B26" s="61"/>
      <c r="C26" s="61"/>
      <c r="D26" s="71"/>
      <c r="E26" s="54"/>
      <c r="F26" s="62"/>
      <c r="G26" s="62"/>
      <c r="H26" s="62"/>
      <c r="I26" s="62"/>
      <c r="J26" s="62"/>
      <c r="K26" s="99"/>
      <c r="L26" s="51">
        <f t="shared" si="3"/>
        <v>0</v>
      </c>
      <c r="M26" s="51">
        <f>K26*H26</f>
        <v>0</v>
      </c>
      <c r="N26" s="51">
        <f>K26*I26</f>
        <v>0</v>
      </c>
      <c r="O26" s="51">
        <f>J26*K26</f>
        <v>0</v>
      </c>
    </row>
    <row r="27" spans="1:15" x14ac:dyDescent="0.2">
      <c r="A27" s="174"/>
      <c r="B27" s="61"/>
      <c r="C27" s="61"/>
      <c r="D27" s="71"/>
      <c r="E27" s="54"/>
      <c r="F27" s="62"/>
      <c r="G27" s="62"/>
      <c r="H27" s="62"/>
      <c r="I27" s="62"/>
      <c r="J27" s="62"/>
      <c r="K27" s="99"/>
      <c r="L27" s="51">
        <f t="shared" si="3"/>
        <v>0</v>
      </c>
      <c r="M27" s="51">
        <f>K27*H27</f>
        <v>0</v>
      </c>
      <c r="N27" s="51">
        <f>K27*I27</f>
        <v>0</v>
      </c>
      <c r="O27" s="51">
        <f>J27*K27</f>
        <v>0</v>
      </c>
    </row>
    <row r="28" spans="1:15" x14ac:dyDescent="0.2">
      <c r="A28" s="174"/>
      <c r="B28" s="172" t="s">
        <v>27</v>
      </c>
      <c r="C28" s="172"/>
      <c r="D28" s="172"/>
      <c r="E28" s="172"/>
      <c r="F28" s="172"/>
      <c r="G28" s="172"/>
      <c r="H28" s="172"/>
      <c r="I28" s="172"/>
      <c r="J28" s="172"/>
      <c r="K28" s="172"/>
      <c r="L28" s="56">
        <f>SUM(L23:L27)</f>
        <v>0</v>
      </c>
      <c r="M28" s="56">
        <f>SUM(M23:M27)</f>
        <v>0</v>
      </c>
      <c r="N28" s="56">
        <f t="shared" ref="N28" si="5">SUM(N23:N27)</f>
        <v>0</v>
      </c>
      <c r="O28" s="56">
        <f>SUM(O23:O27)</f>
        <v>0</v>
      </c>
    </row>
    <row r="29" spans="1:15" ht="25.5" x14ac:dyDescent="0.2">
      <c r="A29" s="100" t="s">
        <v>1567</v>
      </c>
      <c r="B29" s="61"/>
      <c r="C29" s="61"/>
      <c r="D29" s="61"/>
      <c r="E29" s="61"/>
      <c r="F29" s="61"/>
      <c r="G29" s="96">
        <f>(L17+L22+L28)*F29</f>
        <v>0</v>
      </c>
      <c r="H29" s="96">
        <v>0</v>
      </c>
      <c r="I29" s="96">
        <f>(N17+N22+N28)*F29</f>
        <v>0</v>
      </c>
      <c r="J29" s="96">
        <f>G29</f>
        <v>0</v>
      </c>
      <c r="K29" s="97">
        <v>0</v>
      </c>
      <c r="L29" s="4">
        <f t="shared" si="3"/>
        <v>0</v>
      </c>
      <c r="M29" s="4">
        <f>K29*H29</f>
        <v>0</v>
      </c>
      <c r="N29" s="4">
        <f>K29*I29</f>
        <v>0</v>
      </c>
      <c r="O29" s="4">
        <f>J29*K29</f>
        <v>0</v>
      </c>
    </row>
    <row r="30" spans="1:15" x14ac:dyDescent="0.2">
      <c r="A30" s="172" t="s">
        <v>29</v>
      </c>
      <c r="B30" s="172"/>
      <c r="C30" s="172"/>
      <c r="D30" s="172"/>
      <c r="E30" s="172"/>
      <c r="F30" s="172"/>
      <c r="G30" s="172"/>
      <c r="H30" s="172"/>
      <c r="I30" s="172"/>
      <c r="J30" s="172"/>
      <c r="K30" s="172"/>
      <c r="L30" s="56">
        <f>ROUND(L17+L22+L28+L29,2)</f>
        <v>0</v>
      </c>
      <c r="M30" s="56">
        <f t="shared" ref="M30:O30" si="6">ROUND(M17+M22+M28+M29,2)</f>
        <v>0</v>
      </c>
      <c r="N30" s="56">
        <f t="shared" si="6"/>
        <v>0</v>
      </c>
      <c r="O30" s="56">
        <f t="shared" si="6"/>
        <v>0</v>
      </c>
    </row>
    <row r="31" spans="1:15" x14ac:dyDescent="0.2">
      <c r="A31" s="172" t="s">
        <v>28</v>
      </c>
      <c r="B31" s="172"/>
      <c r="C31" s="172"/>
      <c r="D31" s="172"/>
      <c r="E31" s="172"/>
      <c r="F31" s="172"/>
      <c r="G31" s="172"/>
      <c r="H31" s="172"/>
      <c r="I31" s="172"/>
      <c r="J31" s="172"/>
      <c r="K31" s="172"/>
      <c r="L31" s="172"/>
      <c r="M31" s="172"/>
      <c r="N31" s="172"/>
      <c r="O31" s="57">
        <f>Ribasso</f>
        <v>0.10150000000000001</v>
      </c>
    </row>
    <row r="32" spans="1:15" x14ac:dyDescent="0.2">
      <c r="A32" s="172" t="s">
        <v>31</v>
      </c>
      <c r="B32" s="172"/>
      <c r="C32" s="172"/>
      <c r="D32" s="172"/>
      <c r="E32" s="172"/>
      <c r="F32" s="172"/>
      <c r="G32" s="172"/>
      <c r="H32" s="172"/>
      <c r="I32" s="172"/>
      <c r="J32" s="172"/>
      <c r="K32" s="172"/>
      <c r="L32" s="172"/>
      <c r="M32" s="172"/>
      <c r="N32" s="172"/>
      <c r="O32" s="56">
        <f>ROUND(O31*O30,2)</f>
        <v>0</v>
      </c>
    </row>
    <row r="33" spans="1:15" ht="19.5" x14ac:dyDescent="0.2">
      <c r="A33" s="170" t="s">
        <v>30</v>
      </c>
      <c r="B33" s="170"/>
      <c r="C33" s="170"/>
      <c r="D33" s="170"/>
      <c r="E33" s="170"/>
      <c r="F33" s="170"/>
      <c r="G33" s="170"/>
      <c r="H33" s="170"/>
      <c r="I33" s="170"/>
      <c r="J33" s="170"/>
      <c r="K33" s="170"/>
      <c r="L33" s="58">
        <f>L30-(O31*L30)</f>
        <v>0</v>
      </c>
      <c r="M33" s="58">
        <f>M30</f>
        <v>0</v>
      </c>
      <c r="N33" s="58">
        <f>N30</f>
        <v>0</v>
      </c>
      <c r="O33" s="58">
        <f>O30-O32</f>
        <v>0</v>
      </c>
    </row>
    <row r="34" spans="1:15" ht="19.5" x14ac:dyDescent="0.2">
      <c r="A34" s="170" t="s">
        <v>7</v>
      </c>
      <c r="B34" s="170"/>
      <c r="C34" s="170"/>
      <c r="D34" s="170"/>
      <c r="E34" s="170"/>
      <c r="F34" s="170"/>
      <c r="G34" s="170"/>
      <c r="H34" s="170"/>
      <c r="I34" s="170"/>
      <c r="J34" s="170"/>
      <c r="K34" s="170"/>
      <c r="L34" s="170"/>
      <c r="M34" s="170"/>
      <c r="N34" s="170"/>
      <c r="O34" s="98">
        <f>M33+N33+O33</f>
        <v>0</v>
      </c>
    </row>
    <row r="35" spans="1:15" x14ac:dyDescent="0.2">
      <c r="A35" s="59"/>
      <c r="B35" s="59"/>
      <c r="C35" s="59"/>
      <c r="D35" s="5" t="s">
        <v>4</v>
      </c>
    </row>
    <row r="36" spans="1:15" x14ac:dyDescent="0.2">
      <c r="A36" s="63"/>
      <c r="B36" s="63"/>
      <c r="C36" s="63"/>
      <c r="D36" s="5" t="s">
        <v>37</v>
      </c>
    </row>
  </sheetData>
  <mergeCells count="22">
    <mergeCell ref="A34:N34"/>
    <mergeCell ref="B22:K22"/>
    <mergeCell ref="A30:K30"/>
    <mergeCell ref="A31:N31"/>
    <mergeCell ref="A32:N32"/>
    <mergeCell ref="A33:K33"/>
    <mergeCell ref="A23:A28"/>
    <mergeCell ref="B28:K28"/>
    <mergeCell ref="A11:A17"/>
    <mergeCell ref="B17:K17"/>
    <mergeCell ref="A18:A22"/>
    <mergeCell ref="B1:O1"/>
    <mergeCell ref="A2:O2"/>
    <mergeCell ref="C3:I3"/>
    <mergeCell ref="J3:K3"/>
    <mergeCell ref="L3:O9"/>
    <mergeCell ref="C4:I5"/>
    <mergeCell ref="J4:J5"/>
    <mergeCell ref="B6:K6"/>
    <mergeCell ref="C7:K7"/>
    <mergeCell ref="D8:K8"/>
    <mergeCell ref="B9:K9"/>
  </mergeCells>
  <pageMargins left="0.7" right="0.7" top="0.75" bottom="0.75" header="0.3" footer="0.3"/>
  <pageSetup paperSize="8" scale="68"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2700-000000000000}">
          <x14:formula1>
            <xm:f>Appoggio!$A$2:$A$5</xm:f>
          </x14:formula1>
          <xm:sqref>B7</xm:sqref>
        </x14:dataValidation>
        <x14:dataValidation type="list" allowBlank="1" showInputMessage="1" showErrorMessage="1" xr:uid="{00000000-0002-0000-2700-000001000000}">
          <x14:formula1>
            <xm:f>Appoggio!$D$2:$D$3</xm:f>
          </x14:formula1>
          <xm:sqref>J4:J5</xm:sqref>
        </x14:dataValidation>
        <x14:dataValidation type="list" allowBlank="1" showInputMessage="1" showErrorMessage="1" xr:uid="{00000000-0002-0000-2700-000002000000}">
          <x14:formula1>
            <xm:f>Appoggio!$C$2:$C$3</xm:f>
          </x14:formula1>
          <xm:sqref>K29</xm:sqref>
        </x14:dataValidation>
      </x14:dataValidations>
    </ext>
  </extLst>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O36"/>
  <sheetViews>
    <sheetView topLeftCell="G13" zoomScaleNormal="100" workbookViewId="0">
      <selection activeCell="E47" sqref="A1:E49"/>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0"/>
      <c r="B1" s="152" t="s">
        <v>1560</v>
      </c>
      <c r="C1" s="153"/>
      <c r="D1" s="153"/>
      <c r="E1" s="153"/>
      <c r="F1" s="153"/>
      <c r="G1" s="153"/>
      <c r="H1" s="153"/>
      <c r="I1" s="153"/>
      <c r="J1" s="153"/>
      <c r="K1" s="153"/>
      <c r="L1" s="153"/>
      <c r="M1" s="153"/>
      <c r="N1" s="153"/>
      <c r="O1" s="154"/>
    </row>
    <row r="2" spans="1:15" ht="19.5" x14ac:dyDescent="0.25">
      <c r="A2" s="149" t="s">
        <v>1559</v>
      </c>
      <c r="B2" s="150"/>
      <c r="C2" s="150"/>
      <c r="D2" s="150"/>
      <c r="E2" s="150"/>
      <c r="F2" s="150"/>
      <c r="G2" s="150"/>
      <c r="H2" s="150"/>
      <c r="I2" s="150"/>
      <c r="J2" s="150"/>
      <c r="K2" s="150"/>
      <c r="L2" s="150"/>
      <c r="M2" s="150"/>
      <c r="N2" s="150"/>
      <c r="O2" s="151"/>
    </row>
    <row r="3" spans="1:15" x14ac:dyDescent="0.2">
      <c r="A3" s="30" t="s">
        <v>0</v>
      </c>
      <c r="B3" s="82" t="str">
        <f>INTESTAZIONE!B2</f>
        <v>Tecnocostruzioni s.r.l.</v>
      </c>
      <c r="C3" s="164" t="s">
        <v>1558</v>
      </c>
      <c r="D3" s="165"/>
      <c r="E3" s="165"/>
      <c r="F3" s="165"/>
      <c r="G3" s="165"/>
      <c r="H3" s="165"/>
      <c r="I3" s="166"/>
      <c r="J3" s="203" t="s">
        <v>1616</v>
      </c>
      <c r="K3" s="204"/>
      <c r="L3" s="155"/>
      <c r="M3" s="155"/>
      <c r="N3" s="156"/>
      <c r="O3" s="157"/>
    </row>
    <row r="4" spans="1:15" ht="30" customHeight="1" x14ac:dyDescent="0.2">
      <c r="A4" s="30" t="s">
        <v>1</v>
      </c>
      <c r="B4" s="44"/>
      <c r="C4" s="179"/>
      <c r="D4" s="180"/>
      <c r="E4" s="180"/>
      <c r="F4" s="180"/>
      <c r="G4" s="180"/>
      <c r="H4" s="180"/>
      <c r="I4" s="181"/>
      <c r="J4" s="205"/>
      <c r="K4" s="45" t="s">
        <v>1617</v>
      </c>
      <c r="L4" s="158"/>
      <c r="M4" s="158"/>
      <c r="N4" s="159"/>
      <c r="O4" s="160"/>
    </row>
    <row r="5" spans="1:15" x14ac:dyDescent="0.2">
      <c r="A5" s="30" t="s">
        <v>2</v>
      </c>
      <c r="B5" s="46"/>
      <c r="C5" s="167"/>
      <c r="D5" s="168"/>
      <c r="E5" s="168"/>
      <c r="F5" s="168"/>
      <c r="G5" s="168"/>
      <c r="H5" s="168"/>
      <c r="I5" s="169"/>
      <c r="J5" s="206"/>
      <c r="K5" s="47"/>
      <c r="L5" s="158"/>
      <c r="M5" s="158"/>
      <c r="N5" s="159"/>
      <c r="O5" s="160"/>
    </row>
    <row r="6" spans="1:15" x14ac:dyDescent="0.2">
      <c r="A6" s="83" t="s">
        <v>19</v>
      </c>
      <c r="B6" s="202"/>
      <c r="C6" s="202"/>
      <c r="D6" s="202"/>
      <c r="E6" s="202"/>
      <c r="F6" s="202"/>
      <c r="G6" s="202"/>
      <c r="H6" s="202"/>
      <c r="I6" s="202"/>
      <c r="J6" s="202"/>
      <c r="K6" s="202"/>
      <c r="L6" s="158"/>
      <c r="M6" s="158"/>
      <c r="N6" s="159"/>
      <c r="O6" s="160"/>
    </row>
    <row r="7" spans="1:15" x14ac:dyDescent="0.2">
      <c r="A7" s="83" t="s">
        <v>39</v>
      </c>
      <c r="B7" s="30"/>
      <c r="C7" s="171" t="s">
        <v>40</v>
      </c>
      <c r="D7" s="171"/>
      <c r="E7" s="171"/>
      <c r="F7" s="171"/>
      <c r="G7" s="171"/>
      <c r="H7" s="171"/>
      <c r="I7" s="171"/>
      <c r="J7" s="171"/>
      <c r="K7" s="171"/>
      <c r="L7" s="158"/>
      <c r="M7" s="158"/>
      <c r="N7" s="159"/>
      <c r="O7" s="160"/>
    </row>
    <row r="8" spans="1:15" x14ac:dyDescent="0.2">
      <c r="A8" s="84" t="s">
        <v>1557</v>
      </c>
      <c r="B8" s="30"/>
      <c r="C8" s="30"/>
      <c r="D8" s="171" t="s">
        <v>41</v>
      </c>
      <c r="E8" s="171"/>
      <c r="F8" s="171"/>
      <c r="G8" s="171"/>
      <c r="H8" s="171"/>
      <c r="I8" s="171"/>
      <c r="J8" s="171"/>
      <c r="K8" s="171"/>
      <c r="L8" s="158"/>
      <c r="M8" s="158"/>
      <c r="N8" s="159"/>
      <c r="O8" s="160"/>
    </row>
    <row r="9" spans="1:15" ht="84" customHeight="1" x14ac:dyDescent="0.2">
      <c r="A9" s="84" t="s">
        <v>3</v>
      </c>
      <c r="B9" s="173"/>
      <c r="C9" s="173"/>
      <c r="D9" s="173"/>
      <c r="E9" s="173"/>
      <c r="F9" s="173"/>
      <c r="G9" s="173"/>
      <c r="H9" s="173"/>
      <c r="I9" s="173"/>
      <c r="J9" s="173"/>
      <c r="K9" s="173"/>
      <c r="L9" s="161"/>
      <c r="M9" s="161"/>
      <c r="N9" s="162"/>
      <c r="O9" s="163"/>
    </row>
    <row r="10" spans="1:15" ht="63.75" x14ac:dyDescent="0.2">
      <c r="A10" s="48" t="s">
        <v>38</v>
      </c>
      <c r="B10" s="49" t="s">
        <v>9</v>
      </c>
      <c r="C10" s="49" t="s">
        <v>1568</v>
      </c>
      <c r="D10" s="49" t="s">
        <v>3</v>
      </c>
      <c r="E10" s="49" t="s">
        <v>13</v>
      </c>
      <c r="F10" s="49" t="s">
        <v>14</v>
      </c>
      <c r="G10" s="49" t="s">
        <v>16</v>
      </c>
      <c r="H10" s="49" t="s">
        <v>17</v>
      </c>
      <c r="I10" s="49" t="s">
        <v>18</v>
      </c>
      <c r="J10" s="49" t="s">
        <v>15</v>
      </c>
      <c r="K10" s="49" t="s">
        <v>23</v>
      </c>
      <c r="L10" s="49" t="s">
        <v>1556</v>
      </c>
      <c r="M10" s="49" t="s">
        <v>26</v>
      </c>
      <c r="N10" s="49" t="s">
        <v>25</v>
      </c>
      <c r="O10" s="49" t="s">
        <v>24</v>
      </c>
    </row>
    <row r="11" spans="1:15" x14ac:dyDescent="0.2">
      <c r="A11" s="175" t="s">
        <v>20</v>
      </c>
      <c r="B11" s="61"/>
      <c r="C11" s="61"/>
      <c r="D11" s="61"/>
      <c r="E11" s="61"/>
      <c r="F11" s="61"/>
      <c r="G11" s="61"/>
      <c r="H11" s="61"/>
      <c r="I11" s="61"/>
      <c r="J11" s="61"/>
      <c r="K11" s="99"/>
      <c r="L11" s="51">
        <f>G11*K11</f>
        <v>0</v>
      </c>
      <c r="M11" s="51">
        <f t="shared" ref="M11:M16" si="0">K11*H11</f>
        <v>0</v>
      </c>
      <c r="N11" s="51">
        <f t="shared" ref="N11:N16" si="1">K11*I11</f>
        <v>0</v>
      </c>
      <c r="O11" s="51">
        <f t="shared" ref="O11:O16" si="2">J11*K11</f>
        <v>0</v>
      </c>
    </row>
    <row r="12" spans="1:15" x14ac:dyDescent="0.2">
      <c r="A12" s="175"/>
      <c r="B12" s="61"/>
      <c r="C12" s="61"/>
      <c r="D12" s="71"/>
      <c r="E12" s="61"/>
      <c r="F12" s="62"/>
      <c r="G12" s="62"/>
      <c r="H12" s="62"/>
      <c r="I12" s="62"/>
      <c r="J12" s="62"/>
      <c r="K12" s="99"/>
      <c r="L12" s="51">
        <f t="shared" ref="L12:L29" si="3">G12*K12</f>
        <v>0</v>
      </c>
      <c r="M12" s="51">
        <f t="shared" si="0"/>
        <v>0</v>
      </c>
      <c r="N12" s="51">
        <f t="shared" si="1"/>
        <v>0</v>
      </c>
      <c r="O12" s="51">
        <f t="shared" si="2"/>
        <v>0</v>
      </c>
    </row>
    <row r="13" spans="1:15" x14ac:dyDescent="0.2">
      <c r="A13" s="175"/>
      <c r="B13" s="61"/>
      <c r="C13" s="61"/>
      <c r="D13" s="71"/>
      <c r="E13" s="61"/>
      <c r="F13" s="62"/>
      <c r="G13" s="62"/>
      <c r="H13" s="62"/>
      <c r="I13" s="62"/>
      <c r="J13" s="62"/>
      <c r="K13" s="52"/>
      <c r="L13" s="51">
        <f t="shared" si="3"/>
        <v>0</v>
      </c>
      <c r="M13" s="51">
        <f t="shared" si="0"/>
        <v>0</v>
      </c>
      <c r="N13" s="51">
        <f t="shared" si="1"/>
        <v>0</v>
      </c>
      <c r="O13" s="51">
        <f t="shared" si="2"/>
        <v>0</v>
      </c>
    </row>
    <row r="14" spans="1:15" x14ac:dyDescent="0.2">
      <c r="A14" s="175"/>
      <c r="B14" s="61"/>
      <c r="C14" s="61"/>
      <c r="D14" s="71"/>
      <c r="E14" s="61"/>
      <c r="F14" s="62"/>
      <c r="G14" s="62"/>
      <c r="H14" s="62"/>
      <c r="I14" s="62"/>
      <c r="J14" s="62"/>
      <c r="K14" s="50"/>
      <c r="L14" s="51">
        <f t="shared" si="3"/>
        <v>0</v>
      </c>
      <c r="M14" s="51">
        <f t="shared" si="0"/>
        <v>0</v>
      </c>
      <c r="N14" s="51">
        <f t="shared" si="1"/>
        <v>0</v>
      </c>
      <c r="O14" s="51">
        <f t="shared" si="2"/>
        <v>0</v>
      </c>
    </row>
    <row r="15" spans="1:15" x14ac:dyDescent="0.2">
      <c r="A15" s="175"/>
      <c r="B15" s="61"/>
      <c r="C15" s="61"/>
      <c r="D15" s="53"/>
      <c r="E15" s="54"/>
      <c r="F15" s="55"/>
      <c r="G15" s="55"/>
      <c r="H15" s="55"/>
      <c r="I15" s="55"/>
      <c r="J15" s="55"/>
      <c r="K15" s="50"/>
      <c r="L15" s="51">
        <f t="shared" si="3"/>
        <v>0</v>
      </c>
      <c r="M15" s="51">
        <f t="shared" si="0"/>
        <v>0</v>
      </c>
      <c r="N15" s="51">
        <f t="shared" si="1"/>
        <v>0</v>
      </c>
      <c r="O15" s="51">
        <f t="shared" si="2"/>
        <v>0</v>
      </c>
    </row>
    <row r="16" spans="1:15" x14ac:dyDescent="0.2">
      <c r="A16" s="175"/>
      <c r="B16" s="62"/>
      <c r="C16" s="62"/>
      <c r="D16" s="72"/>
      <c r="E16" s="62"/>
      <c r="F16" s="62"/>
      <c r="G16" s="62"/>
      <c r="H16" s="55"/>
      <c r="I16" s="55"/>
      <c r="J16" s="55"/>
      <c r="K16" s="50"/>
      <c r="L16" s="51">
        <f t="shared" si="3"/>
        <v>0</v>
      </c>
      <c r="M16" s="51">
        <f t="shared" si="0"/>
        <v>0</v>
      </c>
      <c r="N16" s="51">
        <f t="shared" si="1"/>
        <v>0</v>
      </c>
      <c r="O16" s="51">
        <f t="shared" si="2"/>
        <v>0</v>
      </c>
    </row>
    <row r="17" spans="1:15" x14ac:dyDescent="0.2">
      <c r="A17" s="175"/>
      <c r="B17" s="172" t="s">
        <v>27</v>
      </c>
      <c r="C17" s="172"/>
      <c r="D17" s="172"/>
      <c r="E17" s="172"/>
      <c r="F17" s="172"/>
      <c r="G17" s="172"/>
      <c r="H17" s="172"/>
      <c r="I17" s="172"/>
      <c r="J17" s="172"/>
      <c r="K17" s="172"/>
      <c r="L17" s="56">
        <f>SUM(L11:L16)</f>
        <v>0</v>
      </c>
      <c r="M17" s="56">
        <f>SUM(M11:M16)</f>
        <v>0</v>
      </c>
      <c r="N17" s="56">
        <f>SUM(N11:N16)</f>
        <v>0</v>
      </c>
      <c r="O17" s="56">
        <f>SUM(O11:O16)</f>
        <v>0</v>
      </c>
    </row>
    <row r="18" spans="1:15" x14ac:dyDescent="0.2">
      <c r="A18" s="174" t="s">
        <v>21</v>
      </c>
      <c r="B18" s="61"/>
      <c r="C18" s="61"/>
      <c r="D18" s="61"/>
      <c r="E18" s="61"/>
      <c r="F18" s="61"/>
      <c r="G18" s="61"/>
      <c r="H18" s="61"/>
      <c r="I18" s="61"/>
      <c r="J18" s="61"/>
      <c r="K18" s="99"/>
      <c r="L18" s="51">
        <f t="shared" si="3"/>
        <v>0</v>
      </c>
      <c r="M18" s="51">
        <f>K18*H18</f>
        <v>0</v>
      </c>
      <c r="N18" s="51">
        <f>K18*I18</f>
        <v>0</v>
      </c>
      <c r="O18" s="51">
        <f>J18*K18</f>
        <v>0</v>
      </c>
    </row>
    <row r="19" spans="1:15" x14ac:dyDescent="0.2">
      <c r="A19" s="174"/>
      <c r="B19" s="61"/>
      <c r="C19" s="61"/>
      <c r="D19" s="71"/>
      <c r="E19" s="54"/>
      <c r="F19" s="62"/>
      <c r="G19" s="62"/>
      <c r="H19" s="62"/>
      <c r="I19" s="62"/>
      <c r="J19" s="62"/>
      <c r="K19" s="99"/>
      <c r="L19" s="51">
        <f t="shared" si="3"/>
        <v>0</v>
      </c>
      <c r="M19" s="51">
        <f>K19*H19</f>
        <v>0</v>
      </c>
      <c r="N19" s="51">
        <f>K19*I19</f>
        <v>0</v>
      </c>
      <c r="O19" s="51">
        <f>J19*K19</f>
        <v>0</v>
      </c>
    </row>
    <row r="20" spans="1:15" x14ac:dyDescent="0.2">
      <c r="A20" s="174"/>
      <c r="B20" s="61"/>
      <c r="C20" s="61"/>
      <c r="D20" s="71"/>
      <c r="E20" s="54"/>
      <c r="F20" s="62"/>
      <c r="G20" s="62"/>
      <c r="H20" s="62"/>
      <c r="I20" s="62"/>
      <c r="J20" s="62"/>
      <c r="K20" s="99"/>
      <c r="L20" s="51">
        <f t="shared" si="3"/>
        <v>0</v>
      </c>
      <c r="M20" s="51">
        <f>K20*H20</f>
        <v>0</v>
      </c>
      <c r="N20" s="51">
        <f>K20*I20</f>
        <v>0</v>
      </c>
      <c r="O20" s="51">
        <f>J20*K20</f>
        <v>0</v>
      </c>
    </row>
    <row r="21" spans="1:15" x14ac:dyDescent="0.2">
      <c r="A21" s="174"/>
      <c r="B21" s="61"/>
      <c r="C21" s="61"/>
      <c r="D21" s="71"/>
      <c r="E21" s="54"/>
      <c r="F21" s="62"/>
      <c r="G21" s="62"/>
      <c r="H21" s="62"/>
      <c r="I21" s="62"/>
      <c r="J21" s="62"/>
      <c r="K21" s="99"/>
      <c r="L21" s="51">
        <f t="shared" si="3"/>
        <v>0</v>
      </c>
      <c r="M21" s="51">
        <f>K21*H21</f>
        <v>0</v>
      </c>
      <c r="N21" s="51">
        <f>K21*I21</f>
        <v>0</v>
      </c>
      <c r="O21" s="51">
        <f>J21*K21</f>
        <v>0</v>
      </c>
    </row>
    <row r="22" spans="1:15" x14ac:dyDescent="0.2">
      <c r="A22" s="174"/>
      <c r="B22" s="172" t="s">
        <v>27</v>
      </c>
      <c r="C22" s="172"/>
      <c r="D22" s="172"/>
      <c r="E22" s="172"/>
      <c r="F22" s="172"/>
      <c r="G22" s="172"/>
      <c r="H22" s="172"/>
      <c r="I22" s="172"/>
      <c r="J22" s="172"/>
      <c r="K22" s="172"/>
      <c r="L22" s="56">
        <f>SUM(L18:L21)</f>
        <v>0</v>
      </c>
      <c r="M22" s="56">
        <f>SUM(M18:M21)</f>
        <v>0</v>
      </c>
      <c r="N22" s="56">
        <f t="shared" ref="N22" si="4">SUM(N18:N21)</f>
        <v>0</v>
      </c>
      <c r="O22" s="56">
        <f>SUM(O18:O21)</f>
        <v>0</v>
      </c>
    </row>
    <row r="23" spans="1:15" x14ac:dyDescent="0.2">
      <c r="A23" s="174" t="s">
        <v>22</v>
      </c>
      <c r="B23" s="61"/>
      <c r="C23" s="61"/>
      <c r="D23" s="61"/>
      <c r="E23" s="61"/>
      <c r="F23" s="61"/>
      <c r="G23" s="61"/>
      <c r="H23" s="61"/>
      <c r="I23" s="61"/>
      <c r="J23" s="61"/>
      <c r="K23" s="99"/>
      <c r="L23" s="51">
        <f t="shared" si="3"/>
        <v>0</v>
      </c>
      <c r="M23" s="51">
        <f>K23*H23</f>
        <v>0</v>
      </c>
      <c r="N23" s="51">
        <f>K23*I23</f>
        <v>0</v>
      </c>
      <c r="O23" s="51">
        <f>J23*K23</f>
        <v>0</v>
      </c>
    </row>
    <row r="24" spans="1:15" x14ac:dyDescent="0.2">
      <c r="A24" s="174"/>
      <c r="B24" s="61"/>
      <c r="C24" s="61"/>
      <c r="D24" s="71"/>
      <c r="E24" s="54"/>
      <c r="F24" s="62"/>
      <c r="G24" s="62"/>
      <c r="H24" s="62"/>
      <c r="I24" s="62"/>
      <c r="J24" s="62"/>
      <c r="K24" s="99"/>
      <c r="L24" s="51">
        <f t="shared" si="3"/>
        <v>0</v>
      </c>
      <c r="M24" s="51">
        <f>K24*H24</f>
        <v>0</v>
      </c>
      <c r="N24" s="51">
        <f>K24*I24</f>
        <v>0</v>
      </c>
      <c r="O24" s="51">
        <f>J24*K24</f>
        <v>0</v>
      </c>
    </row>
    <row r="25" spans="1:15" x14ac:dyDescent="0.2">
      <c r="A25" s="174"/>
      <c r="B25" s="61"/>
      <c r="C25" s="61"/>
      <c r="D25" s="71"/>
      <c r="E25" s="54"/>
      <c r="F25" s="62"/>
      <c r="G25" s="62"/>
      <c r="H25" s="62"/>
      <c r="I25" s="62"/>
      <c r="J25" s="62"/>
      <c r="K25" s="99"/>
      <c r="L25" s="51">
        <f t="shared" si="3"/>
        <v>0</v>
      </c>
      <c r="M25" s="51">
        <f>K25*H25</f>
        <v>0</v>
      </c>
      <c r="N25" s="51">
        <f>K25*I25</f>
        <v>0</v>
      </c>
      <c r="O25" s="51">
        <f>J25*K25</f>
        <v>0</v>
      </c>
    </row>
    <row r="26" spans="1:15" x14ac:dyDescent="0.2">
      <c r="A26" s="174"/>
      <c r="B26" s="61"/>
      <c r="C26" s="61"/>
      <c r="D26" s="71"/>
      <c r="E26" s="54"/>
      <c r="F26" s="62"/>
      <c r="G26" s="62"/>
      <c r="H26" s="62"/>
      <c r="I26" s="62"/>
      <c r="J26" s="62"/>
      <c r="K26" s="99"/>
      <c r="L26" s="51">
        <f t="shared" si="3"/>
        <v>0</v>
      </c>
      <c r="M26" s="51">
        <f>K26*H26</f>
        <v>0</v>
      </c>
      <c r="N26" s="51">
        <f>K26*I26</f>
        <v>0</v>
      </c>
      <c r="O26" s="51">
        <f>J26*K26</f>
        <v>0</v>
      </c>
    </row>
    <row r="27" spans="1:15" x14ac:dyDescent="0.2">
      <c r="A27" s="174"/>
      <c r="B27" s="61"/>
      <c r="C27" s="61"/>
      <c r="D27" s="71"/>
      <c r="E27" s="54"/>
      <c r="F27" s="62"/>
      <c r="G27" s="62"/>
      <c r="H27" s="62"/>
      <c r="I27" s="62"/>
      <c r="J27" s="62"/>
      <c r="K27" s="99"/>
      <c r="L27" s="51">
        <f t="shared" si="3"/>
        <v>0</v>
      </c>
      <c r="M27" s="51">
        <f>K27*H27</f>
        <v>0</v>
      </c>
      <c r="N27" s="51">
        <f>K27*I27</f>
        <v>0</v>
      </c>
      <c r="O27" s="51">
        <f>J27*K27</f>
        <v>0</v>
      </c>
    </row>
    <row r="28" spans="1:15" x14ac:dyDescent="0.2">
      <c r="A28" s="174"/>
      <c r="B28" s="172" t="s">
        <v>27</v>
      </c>
      <c r="C28" s="172"/>
      <c r="D28" s="172"/>
      <c r="E28" s="172"/>
      <c r="F28" s="172"/>
      <c r="G28" s="172"/>
      <c r="H28" s="172"/>
      <c r="I28" s="172"/>
      <c r="J28" s="172"/>
      <c r="K28" s="172"/>
      <c r="L28" s="56">
        <f>SUM(L23:L27)</f>
        <v>0</v>
      </c>
      <c r="M28" s="56">
        <f>SUM(M23:M27)</f>
        <v>0</v>
      </c>
      <c r="N28" s="56">
        <f t="shared" ref="N28" si="5">SUM(N23:N27)</f>
        <v>0</v>
      </c>
      <c r="O28" s="56">
        <f>SUM(O23:O27)</f>
        <v>0</v>
      </c>
    </row>
    <row r="29" spans="1:15" ht="25.5" x14ac:dyDescent="0.2">
      <c r="A29" s="100" t="s">
        <v>1567</v>
      </c>
      <c r="B29" s="61"/>
      <c r="C29" s="61"/>
      <c r="D29" s="61"/>
      <c r="E29" s="61"/>
      <c r="F29" s="61"/>
      <c r="G29" s="96">
        <f>(L17+L22+L28)*F29</f>
        <v>0</v>
      </c>
      <c r="H29" s="96">
        <v>0</v>
      </c>
      <c r="I29" s="96">
        <f>(N17+N22+N28)*F29</f>
        <v>0</v>
      </c>
      <c r="J29" s="96">
        <f>G29</f>
        <v>0</v>
      </c>
      <c r="K29" s="97">
        <v>0</v>
      </c>
      <c r="L29" s="4">
        <f t="shared" si="3"/>
        <v>0</v>
      </c>
      <c r="M29" s="4">
        <f>K29*H29</f>
        <v>0</v>
      </c>
      <c r="N29" s="4">
        <f>K29*I29</f>
        <v>0</v>
      </c>
      <c r="O29" s="4">
        <f>J29*K29</f>
        <v>0</v>
      </c>
    </row>
    <row r="30" spans="1:15" x14ac:dyDescent="0.2">
      <c r="A30" s="172" t="s">
        <v>29</v>
      </c>
      <c r="B30" s="172"/>
      <c r="C30" s="172"/>
      <c r="D30" s="172"/>
      <c r="E30" s="172"/>
      <c r="F30" s="172"/>
      <c r="G30" s="172"/>
      <c r="H30" s="172"/>
      <c r="I30" s="172"/>
      <c r="J30" s="172"/>
      <c r="K30" s="172"/>
      <c r="L30" s="56">
        <f>ROUND(L17+L22+L28+L29,2)</f>
        <v>0</v>
      </c>
      <c r="M30" s="56">
        <f t="shared" ref="M30:O30" si="6">ROUND(M17+M22+M28+M29,2)</f>
        <v>0</v>
      </c>
      <c r="N30" s="56">
        <f t="shared" si="6"/>
        <v>0</v>
      </c>
      <c r="O30" s="56">
        <f t="shared" si="6"/>
        <v>0</v>
      </c>
    </row>
    <row r="31" spans="1:15" x14ac:dyDescent="0.2">
      <c r="A31" s="172" t="s">
        <v>28</v>
      </c>
      <c r="B31" s="172"/>
      <c r="C31" s="172"/>
      <c r="D31" s="172"/>
      <c r="E31" s="172"/>
      <c r="F31" s="172"/>
      <c r="G31" s="172"/>
      <c r="H31" s="172"/>
      <c r="I31" s="172"/>
      <c r="J31" s="172"/>
      <c r="K31" s="172"/>
      <c r="L31" s="172"/>
      <c r="M31" s="172"/>
      <c r="N31" s="172"/>
      <c r="O31" s="57">
        <f>Ribasso</f>
        <v>0.10150000000000001</v>
      </c>
    </row>
    <row r="32" spans="1:15" x14ac:dyDescent="0.2">
      <c r="A32" s="172" t="s">
        <v>31</v>
      </c>
      <c r="B32" s="172"/>
      <c r="C32" s="172"/>
      <c r="D32" s="172"/>
      <c r="E32" s="172"/>
      <c r="F32" s="172"/>
      <c r="G32" s="172"/>
      <c r="H32" s="172"/>
      <c r="I32" s="172"/>
      <c r="J32" s="172"/>
      <c r="K32" s="172"/>
      <c r="L32" s="172"/>
      <c r="M32" s="172"/>
      <c r="N32" s="172"/>
      <c r="O32" s="56">
        <f>ROUND(O31*O30,2)</f>
        <v>0</v>
      </c>
    </row>
    <row r="33" spans="1:15" ht="19.5" x14ac:dyDescent="0.2">
      <c r="A33" s="170" t="s">
        <v>30</v>
      </c>
      <c r="B33" s="170"/>
      <c r="C33" s="170"/>
      <c r="D33" s="170"/>
      <c r="E33" s="170"/>
      <c r="F33" s="170"/>
      <c r="G33" s="170"/>
      <c r="H33" s="170"/>
      <c r="I33" s="170"/>
      <c r="J33" s="170"/>
      <c r="K33" s="170"/>
      <c r="L33" s="58">
        <f>L30-(O31*L30)</f>
        <v>0</v>
      </c>
      <c r="M33" s="58">
        <f>M30</f>
        <v>0</v>
      </c>
      <c r="N33" s="58">
        <f>N30</f>
        <v>0</v>
      </c>
      <c r="O33" s="58">
        <f>O30-O32</f>
        <v>0</v>
      </c>
    </row>
    <row r="34" spans="1:15" ht="19.5" x14ac:dyDescent="0.2">
      <c r="A34" s="170" t="s">
        <v>7</v>
      </c>
      <c r="B34" s="170"/>
      <c r="C34" s="170"/>
      <c r="D34" s="170"/>
      <c r="E34" s="170"/>
      <c r="F34" s="170"/>
      <c r="G34" s="170"/>
      <c r="H34" s="170"/>
      <c r="I34" s="170"/>
      <c r="J34" s="170"/>
      <c r="K34" s="170"/>
      <c r="L34" s="170"/>
      <c r="M34" s="170"/>
      <c r="N34" s="170"/>
      <c r="O34" s="98">
        <f>M33+N33+O33</f>
        <v>0</v>
      </c>
    </row>
    <row r="35" spans="1:15" x14ac:dyDescent="0.2">
      <c r="A35" s="59"/>
      <c r="B35" s="59"/>
      <c r="C35" s="59"/>
      <c r="D35" s="5" t="s">
        <v>4</v>
      </c>
    </row>
    <row r="36" spans="1:15" x14ac:dyDescent="0.2">
      <c r="A36" s="63"/>
      <c r="B36" s="63"/>
      <c r="C36" s="63"/>
      <c r="D36" s="5" t="s">
        <v>37</v>
      </c>
    </row>
  </sheetData>
  <mergeCells count="22">
    <mergeCell ref="A34:N34"/>
    <mergeCell ref="B22:K22"/>
    <mergeCell ref="A30:K30"/>
    <mergeCell ref="A31:N31"/>
    <mergeCell ref="A32:N32"/>
    <mergeCell ref="A33:K33"/>
    <mergeCell ref="A23:A28"/>
    <mergeCell ref="B28:K28"/>
    <mergeCell ref="A11:A17"/>
    <mergeCell ref="B17:K17"/>
    <mergeCell ref="A18:A22"/>
    <mergeCell ref="B1:O1"/>
    <mergeCell ref="A2:O2"/>
    <mergeCell ref="C3:I3"/>
    <mergeCell ref="J3:K3"/>
    <mergeCell ref="L3:O9"/>
    <mergeCell ref="C4:I5"/>
    <mergeCell ref="J4:J5"/>
    <mergeCell ref="B6:K6"/>
    <mergeCell ref="C7:K7"/>
    <mergeCell ref="D8:K8"/>
    <mergeCell ref="B9:K9"/>
  </mergeCells>
  <pageMargins left="0.7" right="0.7" top="0.75" bottom="0.75" header="0.3" footer="0.3"/>
  <pageSetup paperSize="8" scale="68"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2800-000000000000}">
          <x14:formula1>
            <xm:f>Appoggio!$C$2:$C$3</xm:f>
          </x14:formula1>
          <xm:sqref>K29</xm:sqref>
        </x14:dataValidation>
        <x14:dataValidation type="list" allowBlank="1" showInputMessage="1" showErrorMessage="1" xr:uid="{00000000-0002-0000-2800-000001000000}">
          <x14:formula1>
            <xm:f>Appoggio!$D$2:$D$3</xm:f>
          </x14:formula1>
          <xm:sqref>J4:J5</xm:sqref>
        </x14:dataValidation>
        <x14:dataValidation type="list" allowBlank="1" showInputMessage="1" showErrorMessage="1" xr:uid="{00000000-0002-0000-2800-000002000000}">
          <x14:formula1>
            <xm:f>Appoggio!$A$2:$A$5</xm:f>
          </x14:formula1>
          <xm:sqref>B7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pageSetUpPr fitToPage="1"/>
  </sheetPr>
  <dimension ref="A1:O61"/>
  <sheetViews>
    <sheetView topLeftCell="A6" zoomScaleNormal="100" workbookViewId="0">
      <selection activeCell="B15" sqref="A9:XFD15"/>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4" width="16" style="5" bestFit="1" customWidth="1"/>
    <col min="15" max="15" width="18" style="5" bestFit="1" customWidth="1"/>
    <col min="16" max="16384" width="26.7109375" style="5"/>
  </cols>
  <sheetData>
    <row r="1" spans="1:15" ht="100.5" customHeight="1" x14ac:dyDescent="0.2">
      <c r="A1" s="60"/>
      <c r="B1" s="152" t="s">
        <v>1560</v>
      </c>
      <c r="C1" s="153"/>
      <c r="D1" s="153"/>
      <c r="E1" s="153"/>
      <c r="F1" s="153"/>
      <c r="G1" s="153"/>
      <c r="H1" s="153"/>
      <c r="I1" s="153"/>
      <c r="J1" s="153"/>
      <c r="K1" s="153"/>
      <c r="L1" s="153"/>
      <c r="M1" s="153"/>
      <c r="N1" s="153"/>
      <c r="O1" s="154"/>
    </row>
    <row r="2" spans="1:15" ht="19.5" x14ac:dyDescent="0.25">
      <c r="A2" s="149" t="s">
        <v>1559</v>
      </c>
      <c r="B2" s="150"/>
      <c r="C2" s="150"/>
      <c r="D2" s="150"/>
      <c r="E2" s="150"/>
      <c r="F2" s="150"/>
      <c r="G2" s="150"/>
      <c r="H2" s="150"/>
      <c r="I2" s="150"/>
      <c r="J2" s="150"/>
      <c r="K2" s="150"/>
      <c r="L2" s="150"/>
      <c r="M2" s="150"/>
      <c r="N2" s="150"/>
      <c r="O2" s="151"/>
    </row>
    <row r="3" spans="1:15" x14ac:dyDescent="0.2">
      <c r="A3" s="30" t="s">
        <v>0</v>
      </c>
      <c r="B3" s="82" t="str">
        <f>INTESTAZIONE!B2</f>
        <v>Tecnocostruzioni s.r.l.</v>
      </c>
      <c r="C3" s="155" t="s">
        <v>1558</v>
      </c>
      <c r="D3" s="156"/>
      <c r="E3" s="156"/>
      <c r="F3" s="156"/>
      <c r="G3" s="156"/>
      <c r="H3" s="156"/>
      <c r="I3" s="156"/>
      <c r="J3" s="156"/>
      <c r="K3" s="157"/>
      <c r="L3" s="155"/>
      <c r="M3" s="155"/>
      <c r="N3" s="156"/>
      <c r="O3" s="157"/>
    </row>
    <row r="4" spans="1:15" ht="30" customHeight="1" x14ac:dyDescent="0.2">
      <c r="A4" s="30" t="s">
        <v>1</v>
      </c>
      <c r="B4" s="108" t="str">
        <f>INTESTAZIONE!F4</f>
        <v>Luglio 2024</v>
      </c>
      <c r="C4" s="179"/>
      <c r="D4" s="180"/>
      <c r="E4" s="180"/>
      <c r="F4" s="180"/>
      <c r="G4" s="180"/>
      <c r="H4" s="180"/>
      <c r="I4" s="180"/>
      <c r="J4" s="180"/>
      <c r="K4" s="181"/>
      <c r="L4" s="158"/>
      <c r="M4" s="158"/>
      <c r="N4" s="159"/>
      <c r="O4" s="160"/>
    </row>
    <row r="5" spans="1:15" x14ac:dyDescent="0.2">
      <c r="A5" s="30" t="s">
        <v>2</v>
      </c>
      <c r="B5" s="123" t="s">
        <v>1600</v>
      </c>
      <c r="C5" s="167"/>
      <c r="D5" s="168"/>
      <c r="E5" s="168"/>
      <c r="F5" s="168"/>
      <c r="G5" s="168"/>
      <c r="H5" s="168"/>
      <c r="I5" s="168"/>
      <c r="J5" s="168"/>
      <c r="K5" s="169"/>
      <c r="L5" s="158"/>
      <c r="M5" s="158"/>
      <c r="N5" s="159"/>
      <c r="O5" s="160"/>
    </row>
    <row r="6" spans="1:15" ht="13.5" thickBot="1" x14ac:dyDescent="0.25">
      <c r="A6" s="83" t="s">
        <v>39</v>
      </c>
      <c r="B6" s="30" t="s">
        <v>1563</v>
      </c>
      <c r="C6" s="171" t="s">
        <v>40</v>
      </c>
      <c r="D6" s="171"/>
      <c r="E6" s="171"/>
      <c r="F6" s="171"/>
      <c r="G6" s="171"/>
      <c r="H6" s="171"/>
      <c r="I6" s="171"/>
      <c r="J6" s="171"/>
      <c r="K6" s="171"/>
      <c r="L6" s="158"/>
      <c r="M6" s="158"/>
      <c r="N6" s="159"/>
      <c r="O6" s="160"/>
    </row>
    <row r="7" spans="1:15" ht="13.5" thickBot="1" x14ac:dyDescent="0.25">
      <c r="A7" s="84" t="s">
        <v>1557</v>
      </c>
      <c r="B7" s="30" t="s">
        <v>1598</v>
      </c>
      <c r="C7" s="126" t="s">
        <v>1607</v>
      </c>
      <c r="D7" s="171" t="s">
        <v>41</v>
      </c>
      <c r="E7" s="171"/>
      <c r="F7" s="171"/>
      <c r="G7" s="171"/>
      <c r="H7" s="171"/>
      <c r="I7" s="171"/>
      <c r="J7" s="171"/>
      <c r="K7" s="171"/>
      <c r="L7" s="158"/>
      <c r="M7" s="158"/>
      <c r="N7" s="159"/>
      <c r="O7" s="160"/>
    </row>
    <row r="8" spans="1:15" ht="63.75" x14ac:dyDescent="0.2">
      <c r="A8" s="48" t="s">
        <v>1599</v>
      </c>
      <c r="B8" s="49" t="s">
        <v>9</v>
      </c>
      <c r="C8" s="49" t="s">
        <v>1568</v>
      </c>
      <c r="D8" s="49" t="s">
        <v>3</v>
      </c>
      <c r="E8" s="49" t="s">
        <v>13</v>
      </c>
      <c r="F8" s="49" t="s">
        <v>14</v>
      </c>
      <c r="G8" s="49" t="s">
        <v>16</v>
      </c>
      <c r="H8" s="49" t="s">
        <v>17</v>
      </c>
      <c r="I8" s="49" t="s">
        <v>18</v>
      </c>
      <c r="J8" s="49" t="s">
        <v>15</v>
      </c>
      <c r="K8" s="49" t="s">
        <v>23</v>
      </c>
      <c r="L8" s="49" t="s">
        <v>1556</v>
      </c>
      <c r="M8" s="49" t="s">
        <v>26</v>
      </c>
      <c r="N8" s="49" t="s">
        <v>25</v>
      </c>
      <c r="O8" s="49" t="s">
        <v>24</v>
      </c>
    </row>
    <row r="9" spans="1:15" s="74" customFormat="1" ht="51" x14ac:dyDescent="0.2">
      <c r="A9" s="264" t="s">
        <v>1638</v>
      </c>
      <c r="B9" s="132">
        <v>14</v>
      </c>
      <c r="C9" s="132" t="s">
        <v>82</v>
      </c>
      <c r="D9" s="262" t="s">
        <v>91</v>
      </c>
      <c r="E9" s="265" t="s">
        <v>58</v>
      </c>
      <c r="F9" s="263">
        <v>56.02</v>
      </c>
      <c r="G9" s="263">
        <v>56.019999999999996</v>
      </c>
      <c r="H9" s="263">
        <v>3.64</v>
      </c>
      <c r="I9" s="263">
        <v>0</v>
      </c>
      <c r="J9" s="263">
        <v>52.38</v>
      </c>
      <c r="K9" s="133">
        <v>1</v>
      </c>
      <c r="L9" s="135">
        <f t="shared" ref="L9:L38" si="0">G9*K9</f>
        <v>56.019999999999996</v>
      </c>
      <c r="M9" s="135">
        <f t="shared" ref="M9:M44" si="1">K9*H9</f>
        <v>3.64</v>
      </c>
      <c r="N9" s="135">
        <f t="shared" ref="N9:N44" si="2">K9*I9</f>
        <v>0</v>
      </c>
      <c r="O9" s="135">
        <f t="shared" ref="O9:O44" si="3">J9*K9</f>
        <v>52.38</v>
      </c>
    </row>
    <row r="10" spans="1:15" s="74" customFormat="1" ht="51" x14ac:dyDescent="0.2">
      <c r="A10" s="261" t="s">
        <v>1639</v>
      </c>
      <c r="B10" s="132">
        <v>14</v>
      </c>
      <c r="C10" s="132" t="s">
        <v>82</v>
      </c>
      <c r="D10" s="262" t="s">
        <v>91</v>
      </c>
      <c r="E10" s="132" t="s">
        <v>58</v>
      </c>
      <c r="F10" s="263">
        <v>56.02</v>
      </c>
      <c r="G10" s="263">
        <v>56.019999999999996</v>
      </c>
      <c r="H10" s="263">
        <v>3.64</v>
      </c>
      <c r="I10" s="263">
        <v>0</v>
      </c>
      <c r="J10" s="263">
        <v>52.38</v>
      </c>
      <c r="K10" s="133">
        <v>1</v>
      </c>
      <c r="L10" s="135">
        <f t="shared" si="0"/>
        <v>56.019999999999996</v>
      </c>
      <c r="M10" s="135">
        <f t="shared" si="1"/>
        <v>3.64</v>
      </c>
      <c r="N10" s="135">
        <f t="shared" si="2"/>
        <v>0</v>
      </c>
      <c r="O10" s="135">
        <f t="shared" si="3"/>
        <v>52.38</v>
      </c>
    </row>
    <row r="11" spans="1:15" s="74" customFormat="1" ht="51" x14ac:dyDescent="0.2">
      <c r="A11" s="261" t="s">
        <v>1640</v>
      </c>
      <c r="B11" s="132">
        <v>16</v>
      </c>
      <c r="C11" s="132" t="s">
        <v>86</v>
      </c>
      <c r="D11" s="262" t="s">
        <v>95</v>
      </c>
      <c r="E11" s="132" t="s">
        <v>58</v>
      </c>
      <c r="F11" s="263">
        <v>56.02</v>
      </c>
      <c r="G11" s="263">
        <v>56.019999999999996</v>
      </c>
      <c r="H11" s="263">
        <v>3.64</v>
      </c>
      <c r="I11" s="263">
        <v>0</v>
      </c>
      <c r="J11" s="263">
        <v>52.38</v>
      </c>
      <c r="K11" s="133">
        <v>1</v>
      </c>
      <c r="L11" s="135">
        <f t="shared" si="0"/>
        <v>56.019999999999996</v>
      </c>
      <c r="M11" s="135">
        <f t="shared" si="1"/>
        <v>3.64</v>
      </c>
      <c r="N11" s="135">
        <f t="shared" si="2"/>
        <v>0</v>
      </c>
      <c r="O11" s="135">
        <f t="shared" si="3"/>
        <v>52.38</v>
      </c>
    </row>
    <row r="12" spans="1:15" s="74" customFormat="1" ht="51" x14ac:dyDescent="0.2">
      <c r="A12" s="261" t="s">
        <v>1690</v>
      </c>
      <c r="B12" s="132"/>
      <c r="C12" s="266" t="s">
        <v>1688</v>
      </c>
      <c r="D12" s="262" t="s">
        <v>1689</v>
      </c>
      <c r="E12" s="263" t="s">
        <v>58</v>
      </c>
      <c r="F12" s="267"/>
      <c r="G12" s="267"/>
      <c r="H12" s="267"/>
      <c r="I12" s="267">
        <v>28</v>
      </c>
      <c r="J12" s="267"/>
      <c r="K12" s="268">
        <v>1</v>
      </c>
      <c r="L12" s="135">
        <f t="shared" si="0"/>
        <v>0</v>
      </c>
      <c r="M12" s="135">
        <f t="shared" si="1"/>
        <v>0</v>
      </c>
      <c r="N12" s="135">
        <f t="shared" si="2"/>
        <v>28</v>
      </c>
      <c r="O12" s="135">
        <f t="shared" si="3"/>
        <v>0</v>
      </c>
    </row>
    <row r="13" spans="1:15" s="74" customFormat="1" x14ac:dyDescent="0.2">
      <c r="A13" s="269" t="s">
        <v>1729</v>
      </c>
      <c r="B13" s="132">
        <v>14</v>
      </c>
      <c r="C13" s="132" t="s">
        <v>82</v>
      </c>
      <c r="D13" s="262" t="s">
        <v>91</v>
      </c>
      <c r="E13" s="132" t="s">
        <v>58</v>
      </c>
      <c r="F13" s="263">
        <v>56.02</v>
      </c>
      <c r="G13" s="263">
        <v>56.019999999999996</v>
      </c>
      <c r="H13" s="263">
        <v>3.64</v>
      </c>
      <c r="I13" s="263">
        <v>0</v>
      </c>
      <c r="J13" s="263">
        <v>52.38</v>
      </c>
      <c r="K13" s="133">
        <v>1</v>
      </c>
      <c r="L13" s="135">
        <f t="shared" ref="L13:L15" si="4">G13*K13</f>
        <v>56.019999999999996</v>
      </c>
      <c r="M13" s="135">
        <f t="shared" ref="M13:M14" si="5">K13*H13</f>
        <v>3.64</v>
      </c>
      <c r="N13" s="135">
        <f t="shared" ref="N13:N14" si="6">K13*I13</f>
        <v>0</v>
      </c>
      <c r="O13" s="135">
        <f t="shared" ref="O13:O14" si="7">J13*K13</f>
        <v>52.38</v>
      </c>
    </row>
    <row r="14" spans="1:15" s="74" customFormat="1" ht="25.5" x14ac:dyDescent="0.2">
      <c r="A14" s="270"/>
      <c r="B14" s="132">
        <v>130</v>
      </c>
      <c r="C14" s="132" t="s">
        <v>536</v>
      </c>
      <c r="D14" s="262" t="s">
        <v>189</v>
      </c>
      <c r="E14" s="132" t="s">
        <v>58</v>
      </c>
      <c r="F14" s="263">
        <v>116.71250000000001</v>
      </c>
      <c r="G14" s="263">
        <v>111.89751025000001</v>
      </c>
      <c r="H14" s="263">
        <v>6.8250000000000002</v>
      </c>
      <c r="I14" s="263">
        <v>0</v>
      </c>
      <c r="J14" s="263">
        <v>109.8875</v>
      </c>
      <c r="K14" s="133">
        <v>1.7</v>
      </c>
      <c r="L14" s="135">
        <f t="shared" si="4"/>
        <v>190.22576742500002</v>
      </c>
      <c r="M14" s="135">
        <f t="shared" si="5"/>
        <v>11.602499999999999</v>
      </c>
      <c r="N14" s="135">
        <f t="shared" si="6"/>
        <v>0</v>
      </c>
      <c r="O14" s="135">
        <f t="shared" si="7"/>
        <v>186.80875</v>
      </c>
    </row>
    <row r="15" spans="1:15" s="74" customFormat="1" x14ac:dyDescent="0.2">
      <c r="A15" s="271"/>
      <c r="B15" s="132"/>
      <c r="C15" s="262">
        <v>525</v>
      </c>
      <c r="D15" s="132" t="s">
        <v>1123</v>
      </c>
      <c r="E15" s="263" t="s">
        <v>1124</v>
      </c>
      <c r="F15" s="263" t="s">
        <v>58</v>
      </c>
      <c r="G15" s="263">
        <v>5.19</v>
      </c>
      <c r="H15" s="263">
        <v>0</v>
      </c>
      <c r="I15" s="263">
        <v>0</v>
      </c>
      <c r="J15" s="263">
        <v>0</v>
      </c>
      <c r="K15" s="133">
        <v>5.19</v>
      </c>
      <c r="L15" s="135">
        <f t="shared" si="4"/>
        <v>26.936100000000003</v>
      </c>
      <c r="M15" s="135">
        <f>J15*G15</f>
        <v>0</v>
      </c>
      <c r="N15" s="135">
        <f>J15*H15</f>
        <v>0</v>
      </c>
      <c r="O15" s="135">
        <f>I15*J15</f>
        <v>0</v>
      </c>
    </row>
    <row r="16" spans="1:15" hidden="1" x14ac:dyDescent="0.2">
      <c r="A16" s="65"/>
      <c r="B16" s="61"/>
      <c r="C16" s="61"/>
      <c r="D16" s="71"/>
      <c r="E16" s="54"/>
      <c r="F16" s="62"/>
      <c r="G16" s="62"/>
      <c r="H16" s="62"/>
      <c r="I16" s="62"/>
      <c r="J16" s="62"/>
      <c r="K16" s="99"/>
      <c r="L16" s="51">
        <f t="shared" si="0"/>
        <v>0</v>
      </c>
      <c r="M16" s="51">
        <f t="shared" si="1"/>
        <v>0</v>
      </c>
      <c r="N16" s="51">
        <f t="shared" si="2"/>
        <v>0</v>
      </c>
      <c r="O16" s="51">
        <f t="shared" si="3"/>
        <v>0</v>
      </c>
    </row>
    <row r="17" spans="1:15" hidden="1" x14ac:dyDescent="0.2">
      <c r="A17" s="65"/>
      <c r="B17" s="61"/>
      <c r="C17" s="61"/>
      <c r="D17" s="71"/>
      <c r="E17" s="54"/>
      <c r="F17" s="62"/>
      <c r="G17" s="62"/>
      <c r="H17" s="62"/>
      <c r="I17" s="62"/>
      <c r="J17" s="62"/>
      <c r="K17" s="99"/>
      <c r="L17" s="51">
        <f t="shared" si="0"/>
        <v>0</v>
      </c>
      <c r="M17" s="51">
        <f t="shared" si="1"/>
        <v>0</v>
      </c>
      <c r="N17" s="51">
        <f t="shared" si="2"/>
        <v>0</v>
      </c>
      <c r="O17" s="51">
        <f t="shared" si="3"/>
        <v>0</v>
      </c>
    </row>
    <row r="18" spans="1:15" hidden="1" x14ac:dyDescent="0.2">
      <c r="A18" s="65"/>
      <c r="B18" s="61"/>
      <c r="C18" s="61"/>
      <c r="D18" s="71"/>
      <c r="E18" s="54"/>
      <c r="F18" s="62"/>
      <c r="G18" s="62"/>
      <c r="H18" s="62"/>
      <c r="I18" s="62"/>
      <c r="J18" s="62"/>
      <c r="K18" s="99"/>
      <c r="L18" s="51">
        <f t="shared" si="0"/>
        <v>0</v>
      </c>
      <c r="M18" s="51">
        <f t="shared" si="1"/>
        <v>0</v>
      </c>
      <c r="N18" s="51">
        <f t="shared" si="2"/>
        <v>0</v>
      </c>
      <c r="O18" s="51">
        <f t="shared" si="3"/>
        <v>0</v>
      </c>
    </row>
    <row r="19" spans="1:15" hidden="1" x14ac:dyDescent="0.2">
      <c r="A19" s="65"/>
      <c r="B19" s="61"/>
      <c r="C19" s="61"/>
      <c r="D19" s="71"/>
      <c r="E19" s="61"/>
      <c r="F19" s="62"/>
      <c r="G19" s="62"/>
      <c r="H19" s="62"/>
      <c r="I19" s="62"/>
      <c r="J19" s="62"/>
      <c r="K19" s="99"/>
      <c r="L19" s="51">
        <f t="shared" si="0"/>
        <v>0</v>
      </c>
      <c r="M19" s="51">
        <f t="shared" si="1"/>
        <v>0</v>
      </c>
      <c r="N19" s="51">
        <f t="shared" si="2"/>
        <v>0</v>
      </c>
      <c r="O19" s="51">
        <f t="shared" si="3"/>
        <v>0</v>
      </c>
    </row>
    <row r="20" spans="1:15" hidden="1" x14ac:dyDescent="0.2">
      <c r="A20" s="65"/>
      <c r="B20" s="61"/>
      <c r="C20" s="61"/>
      <c r="D20" s="71"/>
      <c r="E20" s="54"/>
      <c r="F20" s="62"/>
      <c r="G20" s="62"/>
      <c r="H20" s="62"/>
      <c r="I20" s="62"/>
      <c r="J20" s="62"/>
      <c r="K20" s="99"/>
      <c r="L20" s="51">
        <f t="shared" si="0"/>
        <v>0</v>
      </c>
      <c r="M20" s="51">
        <f t="shared" si="1"/>
        <v>0</v>
      </c>
      <c r="N20" s="51">
        <f t="shared" si="2"/>
        <v>0</v>
      </c>
      <c r="O20" s="51">
        <f t="shared" si="3"/>
        <v>0</v>
      </c>
    </row>
    <row r="21" spans="1:15" hidden="1" x14ac:dyDescent="0.2">
      <c r="A21" s="65"/>
      <c r="B21" s="61"/>
      <c r="C21" s="61"/>
      <c r="D21" s="71"/>
      <c r="E21" s="54"/>
      <c r="F21" s="62"/>
      <c r="G21" s="62"/>
      <c r="H21" s="62"/>
      <c r="I21" s="62"/>
      <c r="J21" s="62"/>
      <c r="K21" s="99"/>
      <c r="L21" s="51">
        <f t="shared" si="0"/>
        <v>0</v>
      </c>
      <c r="M21" s="51">
        <f t="shared" si="1"/>
        <v>0</v>
      </c>
      <c r="N21" s="51">
        <f t="shared" si="2"/>
        <v>0</v>
      </c>
      <c r="O21" s="51">
        <f t="shared" si="3"/>
        <v>0</v>
      </c>
    </row>
    <row r="22" spans="1:15" hidden="1" x14ac:dyDescent="0.2">
      <c r="A22" s="65"/>
      <c r="B22" s="61"/>
      <c r="C22" s="61"/>
      <c r="D22" s="71"/>
      <c r="E22" s="54"/>
      <c r="F22" s="62"/>
      <c r="G22" s="62"/>
      <c r="H22" s="62"/>
      <c r="I22" s="62"/>
      <c r="J22" s="62"/>
      <c r="K22" s="99"/>
      <c r="L22" s="51">
        <f t="shared" si="0"/>
        <v>0</v>
      </c>
      <c r="M22" s="51">
        <f t="shared" si="1"/>
        <v>0</v>
      </c>
      <c r="N22" s="51">
        <f t="shared" si="2"/>
        <v>0</v>
      </c>
      <c r="O22" s="51">
        <f t="shared" si="3"/>
        <v>0</v>
      </c>
    </row>
    <row r="23" spans="1:15" hidden="1" x14ac:dyDescent="0.2">
      <c r="A23" s="65"/>
      <c r="B23" s="61"/>
      <c r="C23" s="61"/>
      <c r="D23" s="71"/>
      <c r="E23" s="54"/>
      <c r="F23" s="62"/>
      <c r="G23" s="62"/>
      <c r="H23" s="62"/>
      <c r="I23" s="62"/>
      <c r="J23" s="62"/>
      <c r="K23" s="99"/>
      <c r="L23" s="51">
        <f t="shared" si="0"/>
        <v>0</v>
      </c>
      <c r="M23" s="51">
        <f t="shared" si="1"/>
        <v>0</v>
      </c>
      <c r="N23" s="51">
        <f t="shared" si="2"/>
        <v>0</v>
      </c>
      <c r="O23" s="51">
        <f t="shared" si="3"/>
        <v>0</v>
      </c>
    </row>
    <row r="24" spans="1:15" hidden="1" x14ac:dyDescent="0.2">
      <c r="A24" s="65"/>
      <c r="B24" s="61"/>
      <c r="C24" s="61"/>
      <c r="D24" s="71"/>
      <c r="E24" s="61"/>
      <c r="F24" s="62"/>
      <c r="G24" s="62"/>
      <c r="H24" s="62"/>
      <c r="I24" s="62"/>
      <c r="J24" s="62"/>
      <c r="K24" s="99"/>
      <c r="L24" s="51">
        <f t="shared" si="0"/>
        <v>0</v>
      </c>
      <c r="M24" s="51">
        <f t="shared" si="1"/>
        <v>0</v>
      </c>
      <c r="N24" s="51">
        <f t="shared" si="2"/>
        <v>0</v>
      </c>
      <c r="O24" s="51">
        <f t="shared" si="3"/>
        <v>0</v>
      </c>
    </row>
    <row r="25" spans="1:15" hidden="1" x14ac:dyDescent="0.2">
      <c r="A25" s="65"/>
      <c r="B25" s="61"/>
      <c r="C25" s="61"/>
      <c r="D25" s="71"/>
      <c r="E25" s="61"/>
      <c r="F25" s="62"/>
      <c r="G25" s="62"/>
      <c r="H25" s="62"/>
      <c r="I25" s="62"/>
      <c r="J25" s="62"/>
      <c r="K25" s="99"/>
      <c r="L25" s="51">
        <f t="shared" si="0"/>
        <v>0</v>
      </c>
      <c r="M25" s="51">
        <f t="shared" si="1"/>
        <v>0</v>
      </c>
      <c r="N25" s="51">
        <f t="shared" si="2"/>
        <v>0</v>
      </c>
      <c r="O25" s="51">
        <f t="shared" si="3"/>
        <v>0</v>
      </c>
    </row>
    <row r="26" spans="1:15" hidden="1" x14ac:dyDescent="0.2">
      <c r="A26" s="65"/>
      <c r="B26" s="61"/>
      <c r="C26" s="61"/>
      <c r="D26" s="71"/>
      <c r="E26" s="61"/>
      <c r="F26" s="62"/>
      <c r="G26" s="62"/>
      <c r="H26" s="62"/>
      <c r="I26" s="62"/>
      <c r="J26" s="62"/>
      <c r="K26" s="52"/>
      <c r="L26" s="51">
        <f t="shared" si="0"/>
        <v>0</v>
      </c>
      <c r="M26" s="51">
        <f t="shared" si="1"/>
        <v>0</v>
      </c>
      <c r="N26" s="51">
        <f t="shared" si="2"/>
        <v>0</v>
      </c>
      <c r="O26" s="51">
        <f t="shared" si="3"/>
        <v>0</v>
      </c>
    </row>
    <row r="27" spans="1:15" hidden="1" x14ac:dyDescent="0.2">
      <c r="A27" s="65"/>
      <c r="B27" s="61"/>
      <c r="C27" s="61"/>
      <c r="D27" s="71"/>
      <c r="E27" s="61"/>
      <c r="F27" s="62"/>
      <c r="G27" s="62"/>
      <c r="H27" s="62"/>
      <c r="I27" s="62"/>
      <c r="J27" s="62"/>
      <c r="K27" s="50"/>
      <c r="L27" s="51">
        <f t="shared" si="0"/>
        <v>0</v>
      </c>
      <c r="M27" s="51">
        <f t="shared" si="1"/>
        <v>0</v>
      </c>
      <c r="N27" s="51">
        <f t="shared" si="2"/>
        <v>0</v>
      </c>
      <c r="O27" s="51">
        <f t="shared" si="3"/>
        <v>0</v>
      </c>
    </row>
    <row r="28" spans="1:15" hidden="1" x14ac:dyDescent="0.2">
      <c r="A28" s="65"/>
      <c r="B28" s="61"/>
      <c r="C28" s="61"/>
      <c r="D28" s="53"/>
      <c r="E28" s="54"/>
      <c r="F28" s="55"/>
      <c r="G28" s="55"/>
      <c r="H28" s="55"/>
      <c r="I28" s="55"/>
      <c r="J28" s="55"/>
      <c r="K28" s="50"/>
      <c r="L28" s="51">
        <f t="shared" si="0"/>
        <v>0</v>
      </c>
      <c r="M28" s="51">
        <f t="shared" si="1"/>
        <v>0</v>
      </c>
      <c r="N28" s="51">
        <f t="shared" si="2"/>
        <v>0</v>
      </c>
      <c r="O28" s="51">
        <f t="shared" si="3"/>
        <v>0</v>
      </c>
    </row>
    <row r="29" spans="1:15" hidden="1" x14ac:dyDescent="0.2">
      <c r="A29" s="65"/>
      <c r="B29" s="62"/>
      <c r="C29" s="62"/>
      <c r="D29" s="72"/>
      <c r="E29" s="62"/>
      <c r="F29" s="62"/>
      <c r="G29" s="62"/>
      <c r="H29" s="55"/>
      <c r="I29" s="55"/>
      <c r="J29" s="55"/>
      <c r="K29" s="50"/>
      <c r="L29" s="51">
        <f t="shared" si="0"/>
        <v>0</v>
      </c>
      <c r="M29" s="51">
        <f t="shared" si="1"/>
        <v>0</v>
      </c>
      <c r="N29" s="51">
        <f t="shared" si="2"/>
        <v>0</v>
      </c>
      <c r="O29" s="51">
        <f t="shared" si="3"/>
        <v>0</v>
      </c>
    </row>
    <row r="30" spans="1:15" hidden="1" x14ac:dyDescent="0.2">
      <c r="A30" s="65"/>
      <c r="B30" s="61"/>
      <c r="C30" s="61"/>
      <c r="D30" s="71"/>
      <c r="E30" s="61"/>
      <c r="F30" s="62"/>
      <c r="G30" s="62"/>
      <c r="H30" s="62"/>
      <c r="I30" s="62"/>
      <c r="J30" s="62"/>
      <c r="K30" s="99"/>
      <c r="L30" s="51">
        <f t="shared" si="0"/>
        <v>0</v>
      </c>
      <c r="M30" s="51">
        <f t="shared" si="1"/>
        <v>0</v>
      </c>
      <c r="N30" s="51">
        <f t="shared" si="2"/>
        <v>0</v>
      </c>
      <c r="O30" s="51">
        <f t="shared" si="3"/>
        <v>0</v>
      </c>
    </row>
    <row r="31" spans="1:15" hidden="1" x14ac:dyDescent="0.2">
      <c r="A31" s="65"/>
      <c r="B31" s="61"/>
      <c r="C31" s="61"/>
      <c r="D31" s="71"/>
      <c r="E31" s="54"/>
      <c r="F31" s="62"/>
      <c r="G31" s="62"/>
      <c r="H31" s="62"/>
      <c r="I31" s="62"/>
      <c r="J31" s="62"/>
      <c r="K31" s="99"/>
      <c r="L31" s="51">
        <f t="shared" si="0"/>
        <v>0</v>
      </c>
      <c r="M31" s="51">
        <f t="shared" si="1"/>
        <v>0</v>
      </c>
      <c r="N31" s="51">
        <f t="shared" si="2"/>
        <v>0</v>
      </c>
      <c r="O31" s="51">
        <f t="shared" si="3"/>
        <v>0</v>
      </c>
    </row>
    <row r="32" spans="1:15" hidden="1" x14ac:dyDescent="0.2">
      <c r="A32" s="65"/>
      <c r="B32" s="61"/>
      <c r="C32" s="61"/>
      <c r="D32" s="71"/>
      <c r="E32" s="54"/>
      <c r="F32" s="62"/>
      <c r="G32" s="62"/>
      <c r="H32" s="62"/>
      <c r="I32" s="62"/>
      <c r="J32" s="62"/>
      <c r="K32" s="99"/>
      <c r="L32" s="51">
        <f t="shared" si="0"/>
        <v>0</v>
      </c>
      <c r="M32" s="51">
        <f t="shared" si="1"/>
        <v>0</v>
      </c>
      <c r="N32" s="51">
        <f t="shared" si="2"/>
        <v>0</v>
      </c>
      <c r="O32" s="51">
        <f t="shared" si="3"/>
        <v>0</v>
      </c>
    </row>
    <row r="33" spans="1:15" hidden="1" x14ac:dyDescent="0.2">
      <c r="A33" s="65"/>
      <c r="B33" s="61"/>
      <c r="C33" s="61"/>
      <c r="D33" s="71"/>
      <c r="E33" s="54"/>
      <c r="F33" s="62"/>
      <c r="G33" s="62"/>
      <c r="H33" s="62"/>
      <c r="I33" s="62"/>
      <c r="J33" s="62"/>
      <c r="K33" s="99"/>
      <c r="L33" s="51">
        <f t="shared" si="0"/>
        <v>0</v>
      </c>
      <c r="M33" s="51">
        <f t="shared" si="1"/>
        <v>0</v>
      </c>
      <c r="N33" s="51">
        <f t="shared" si="2"/>
        <v>0</v>
      </c>
      <c r="O33" s="51">
        <f t="shared" si="3"/>
        <v>0</v>
      </c>
    </row>
    <row r="34" spans="1:15" hidden="1" x14ac:dyDescent="0.2">
      <c r="A34" s="65"/>
      <c r="B34" s="61"/>
      <c r="C34" s="61"/>
      <c r="D34" s="71"/>
      <c r="E34" s="61"/>
      <c r="F34" s="62"/>
      <c r="G34" s="62"/>
      <c r="H34" s="62"/>
      <c r="I34" s="62"/>
      <c r="J34" s="62"/>
      <c r="K34" s="99"/>
      <c r="L34" s="51">
        <f t="shared" si="0"/>
        <v>0</v>
      </c>
      <c r="M34" s="51">
        <f t="shared" si="1"/>
        <v>0</v>
      </c>
      <c r="N34" s="51">
        <f t="shared" si="2"/>
        <v>0</v>
      </c>
      <c r="O34" s="51">
        <f t="shared" si="3"/>
        <v>0</v>
      </c>
    </row>
    <row r="35" spans="1:15" hidden="1" x14ac:dyDescent="0.2">
      <c r="A35" s="65"/>
      <c r="B35" s="61"/>
      <c r="C35" s="61"/>
      <c r="D35" s="71"/>
      <c r="E35" s="54"/>
      <c r="F35" s="62"/>
      <c r="G35" s="62"/>
      <c r="H35" s="62"/>
      <c r="I35" s="62"/>
      <c r="J35" s="62"/>
      <c r="K35" s="99"/>
      <c r="L35" s="51">
        <f t="shared" si="0"/>
        <v>0</v>
      </c>
      <c r="M35" s="51">
        <f t="shared" si="1"/>
        <v>0</v>
      </c>
      <c r="N35" s="51">
        <f t="shared" si="2"/>
        <v>0</v>
      </c>
      <c r="O35" s="51">
        <f t="shared" si="3"/>
        <v>0</v>
      </c>
    </row>
    <row r="36" spans="1:15" hidden="1" x14ac:dyDescent="0.2">
      <c r="A36" s="65"/>
      <c r="B36" s="61"/>
      <c r="C36" s="61"/>
      <c r="D36" s="71"/>
      <c r="E36" s="54"/>
      <c r="F36" s="62"/>
      <c r="G36" s="62"/>
      <c r="H36" s="62"/>
      <c r="I36" s="62"/>
      <c r="J36" s="62"/>
      <c r="K36" s="99"/>
      <c r="L36" s="51">
        <f t="shared" si="0"/>
        <v>0</v>
      </c>
      <c r="M36" s="51">
        <f t="shared" si="1"/>
        <v>0</v>
      </c>
      <c r="N36" s="51">
        <f t="shared" si="2"/>
        <v>0</v>
      </c>
      <c r="O36" s="51">
        <f t="shared" si="3"/>
        <v>0</v>
      </c>
    </row>
    <row r="37" spans="1:15" hidden="1" x14ac:dyDescent="0.2">
      <c r="A37" s="65"/>
      <c r="B37" s="61"/>
      <c r="C37" s="61"/>
      <c r="D37" s="71"/>
      <c r="E37" s="54"/>
      <c r="F37" s="62"/>
      <c r="G37" s="62"/>
      <c r="H37" s="62"/>
      <c r="I37" s="62"/>
      <c r="J37" s="62"/>
      <c r="K37" s="99"/>
      <c r="L37" s="51">
        <f t="shared" si="0"/>
        <v>0</v>
      </c>
      <c r="M37" s="51">
        <f t="shared" si="1"/>
        <v>0</v>
      </c>
      <c r="N37" s="51">
        <f t="shared" si="2"/>
        <v>0</v>
      </c>
      <c r="O37" s="51">
        <f t="shared" si="3"/>
        <v>0</v>
      </c>
    </row>
    <row r="38" spans="1:15" hidden="1" x14ac:dyDescent="0.2">
      <c r="A38" s="65"/>
      <c r="B38" s="61"/>
      <c r="C38" s="61"/>
      <c r="D38" s="71"/>
      <c r="E38" s="54"/>
      <c r="F38" s="62"/>
      <c r="G38" s="62"/>
      <c r="H38" s="62"/>
      <c r="I38" s="62"/>
      <c r="J38" s="62"/>
      <c r="K38" s="99"/>
      <c r="L38" s="51">
        <f t="shared" si="0"/>
        <v>0</v>
      </c>
      <c r="M38" s="51">
        <f t="shared" si="1"/>
        <v>0</v>
      </c>
      <c r="N38" s="51">
        <f t="shared" si="2"/>
        <v>0</v>
      </c>
      <c r="O38" s="51">
        <f t="shared" si="3"/>
        <v>0</v>
      </c>
    </row>
    <row r="39" spans="1:15" hidden="1" x14ac:dyDescent="0.2">
      <c r="A39" s="65"/>
      <c r="B39" s="61"/>
      <c r="C39" s="61"/>
      <c r="D39" s="71"/>
      <c r="E39" s="61"/>
      <c r="F39" s="62"/>
      <c r="G39" s="62"/>
      <c r="H39" s="62"/>
      <c r="I39" s="62"/>
      <c r="J39" s="62"/>
      <c r="K39" s="99"/>
      <c r="L39" s="51">
        <f>G39*K39</f>
        <v>0</v>
      </c>
      <c r="M39" s="51">
        <f t="shared" si="1"/>
        <v>0</v>
      </c>
      <c r="N39" s="51">
        <f t="shared" si="2"/>
        <v>0</v>
      </c>
      <c r="O39" s="51">
        <f t="shared" si="3"/>
        <v>0</v>
      </c>
    </row>
    <row r="40" spans="1:15" hidden="1" x14ac:dyDescent="0.2">
      <c r="A40" s="65"/>
      <c r="B40" s="61"/>
      <c r="C40" s="61"/>
      <c r="D40" s="71"/>
      <c r="E40" s="61"/>
      <c r="F40" s="62"/>
      <c r="G40" s="62"/>
      <c r="H40" s="62"/>
      <c r="I40" s="62"/>
      <c r="J40" s="62"/>
      <c r="K40" s="99"/>
      <c r="L40" s="51">
        <f t="shared" ref="L40:L53" si="8">G40*K40</f>
        <v>0</v>
      </c>
      <c r="M40" s="51">
        <f t="shared" si="1"/>
        <v>0</v>
      </c>
      <c r="N40" s="51">
        <f t="shared" si="2"/>
        <v>0</v>
      </c>
      <c r="O40" s="51">
        <f t="shared" si="3"/>
        <v>0</v>
      </c>
    </row>
    <row r="41" spans="1:15" hidden="1" x14ac:dyDescent="0.2">
      <c r="A41" s="65"/>
      <c r="B41" s="61"/>
      <c r="C41" s="61"/>
      <c r="D41" s="71"/>
      <c r="E41" s="61"/>
      <c r="F41" s="62"/>
      <c r="G41" s="62"/>
      <c r="H41" s="62"/>
      <c r="I41" s="62"/>
      <c r="J41" s="62"/>
      <c r="K41" s="52"/>
      <c r="L41" s="51">
        <f t="shared" si="8"/>
        <v>0</v>
      </c>
      <c r="M41" s="51">
        <f t="shared" si="1"/>
        <v>0</v>
      </c>
      <c r="N41" s="51">
        <f t="shared" si="2"/>
        <v>0</v>
      </c>
      <c r="O41" s="51">
        <f t="shared" si="3"/>
        <v>0</v>
      </c>
    </row>
    <row r="42" spans="1:15" hidden="1" x14ac:dyDescent="0.2">
      <c r="A42" s="65"/>
      <c r="B42" s="61"/>
      <c r="C42" s="61"/>
      <c r="D42" s="71"/>
      <c r="E42" s="61"/>
      <c r="F42" s="62"/>
      <c r="G42" s="62"/>
      <c r="H42" s="62"/>
      <c r="I42" s="62"/>
      <c r="J42" s="62"/>
      <c r="K42" s="50"/>
      <c r="L42" s="51">
        <f t="shared" si="8"/>
        <v>0</v>
      </c>
      <c r="M42" s="51">
        <f t="shared" si="1"/>
        <v>0</v>
      </c>
      <c r="N42" s="51">
        <f t="shared" si="2"/>
        <v>0</v>
      </c>
      <c r="O42" s="51">
        <f t="shared" si="3"/>
        <v>0</v>
      </c>
    </row>
    <row r="43" spans="1:15" hidden="1" x14ac:dyDescent="0.2">
      <c r="A43" s="65"/>
      <c r="B43" s="61"/>
      <c r="C43" s="61"/>
      <c r="D43" s="53"/>
      <c r="E43" s="54"/>
      <c r="F43" s="55"/>
      <c r="G43" s="55"/>
      <c r="H43" s="55"/>
      <c r="I43" s="55"/>
      <c r="J43" s="55"/>
      <c r="K43" s="50"/>
      <c r="L43" s="51">
        <f t="shared" si="8"/>
        <v>0</v>
      </c>
      <c r="M43" s="51">
        <f t="shared" si="1"/>
        <v>0</v>
      </c>
      <c r="N43" s="51">
        <f t="shared" si="2"/>
        <v>0</v>
      </c>
      <c r="O43" s="51">
        <f t="shared" si="3"/>
        <v>0</v>
      </c>
    </row>
    <row r="44" spans="1:15" hidden="1" x14ac:dyDescent="0.2">
      <c r="A44" s="65"/>
      <c r="B44" s="62"/>
      <c r="C44" s="62"/>
      <c r="D44" s="72"/>
      <c r="E44" s="62"/>
      <c r="F44" s="62"/>
      <c r="G44" s="62"/>
      <c r="H44" s="55"/>
      <c r="I44" s="55"/>
      <c r="J44" s="55"/>
      <c r="K44" s="50"/>
      <c r="L44" s="51">
        <f t="shared" si="8"/>
        <v>0</v>
      </c>
      <c r="M44" s="51">
        <f t="shared" si="1"/>
        <v>0</v>
      </c>
      <c r="N44" s="51">
        <f t="shared" si="2"/>
        <v>0</v>
      </c>
      <c r="O44" s="51">
        <f t="shared" si="3"/>
        <v>0</v>
      </c>
    </row>
    <row r="45" spans="1:15" hidden="1" x14ac:dyDescent="0.2">
      <c r="A45" s="125"/>
      <c r="B45" s="61"/>
      <c r="C45" s="61"/>
      <c r="D45" s="71"/>
      <c r="E45" s="61"/>
      <c r="F45" s="62"/>
      <c r="G45" s="62"/>
      <c r="H45" s="62"/>
      <c r="I45" s="62"/>
      <c r="J45" s="62"/>
      <c r="K45" s="99"/>
      <c r="L45" s="51">
        <f t="shared" si="8"/>
        <v>0</v>
      </c>
      <c r="M45" s="51">
        <f t="shared" ref="M45:M53" si="9">K45*H45</f>
        <v>0</v>
      </c>
      <c r="N45" s="51">
        <f t="shared" ref="N45:N53" si="10">K45*I45</f>
        <v>0</v>
      </c>
      <c r="O45" s="51">
        <f t="shared" ref="O45:O53" si="11">J45*K45</f>
        <v>0</v>
      </c>
    </row>
    <row r="46" spans="1:15" hidden="1" x14ac:dyDescent="0.2">
      <c r="A46" s="125"/>
      <c r="B46" s="61"/>
      <c r="C46" s="61"/>
      <c r="D46" s="71"/>
      <c r="E46" s="54"/>
      <c r="F46" s="62"/>
      <c r="G46" s="62"/>
      <c r="H46" s="62"/>
      <c r="I46" s="62"/>
      <c r="J46" s="62"/>
      <c r="K46" s="99"/>
      <c r="L46" s="51">
        <f t="shared" si="8"/>
        <v>0</v>
      </c>
      <c r="M46" s="51">
        <f t="shared" si="9"/>
        <v>0</v>
      </c>
      <c r="N46" s="51">
        <f t="shared" si="10"/>
        <v>0</v>
      </c>
      <c r="O46" s="51">
        <f t="shared" si="11"/>
        <v>0</v>
      </c>
    </row>
    <row r="47" spans="1:15" hidden="1" x14ac:dyDescent="0.2">
      <c r="A47" s="125"/>
      <c r="B47" s="61"/>
      <c r="C47" s="61"/>
      <c r="D47" s="71"/>
      <c r="E47" s="54"/>
      <c r="F47" s="62"/>
      <c r="G47" s="62"/>
      <c r="H47" s="62"/>
      <c r="I47" s="62"/>
      <c r="J47" s="62"/>
      <c r="K47" s="99"/>
      <c r="L47" s="51">
        <f t="shared" si="8"/>
        <v>0</v>
      </c>
      <c r="M47" s="51">
        <f t="shared" si="9"/>
        <v>0</v>
      </c>
      <c r="N47" s="51">
        <f t="shared" si="10"/>
        <v>0</v>
      </c>
      <c r="O47" s="51">
        <f t="shared" si="11"/>
        <v>0</v>
      </c>
    </row>
    <row r="48" spans="1:15" hidden="1" x14ac:dyDescent="0.2">
      <c r="A48" s="125"/>
      <c r="B48" s="61"/>
      <c r="C48" s="61"/>
      <c r="D48" s="71"/>
      <c r="E48" s="54"/>
      <c r="F48" s="62"/>
      <c r="G48" s="62"/>
      <c r="H48" s="62"/>
      <c r="I48" s="62"/>
      <c r="J48" s="62"/>
      <c r="K48" s="99"/>
      <c r="L48" s="51">
        <f t="shared" si="8"/>
        <v>0</v>
      </c>
      <c r="M48" s="51">
        <f t="shared" si="9"/>
        <v>0</v>
      </c>
      <c r="N48" s="51">
        <f t="shared" si="10"/>
        <v>0</v>
      </c>
      <c r="O48" s="51">
        <f t="shared" si="11"/>
        <v>0</v>
      </c>
    </row>
    <row r="49" spans="1:15" hidden="1" x14ac:dyDescent="0.2">
      <c r="A49" s="125"/>
      <c r="B49" s="61"/>
      <c r="C49" s="61"/>
      <c r="D49" s="71"/>
      <c r="E49" s="61"/>
      <c r="F49" s="62"/>
      <c r="G49" s="62"/>
      <c r="H49" s="62"/>
      <c r="I49" s="62"/>
      <c r="J49" s="62"/>
      <c r="K49" s="99"/>
      <c r="L49" s="51">
        <f t="shared" si="8"/>
        <v>0</v>
      </c>
      <c r="M49" s="51">
        <f t="shared" si="9"/>
        <v>0</v>
      </c>
      <c r="N49" s="51">
        <f t="shared" si="10"/>
        <v>0</v>
      </c>
      <c r="O49" s="51">
        <f t="shared" si="11"/>
        <v>0</v>
      </c>
    </row>
    <row r="50" spans="1:15" hidden="1" x14ac:dyDescent="0.2">
      <c r="A50" s="125"/>
      <c r="B50" s="61"/>
      <c r="C50" s="61"/>
      <c r="D50" s="71"/>
      <c r="E50" s="54"/>
      <c r="F50" s="62"/>
      <c r="G50" s="62"/>
      <c r="H50" s="62"/>
      <c r="I50" s="62"/>
      <c r="J50" s="62"/>
      <c r="K50" s="99"/>
      <c r="L50" s="51">
        <f t="shared" si="8"/>
        <v>0</v>
      </c>
      <c r="M50" s="51">
        <f t="shared" si="9"/>
        <v>0</v>
      </c>
      <c r="N50" s="51">
        <f t="shared" si="10"/>
        <v>0</v>
      </c>
      <c r="O50" s="51">
        <f t="shared" si="11"/>
        <v>0</v>
      </c>
    </row>
    <row r="51" spans="1:15" hidden="1" x14ac:dyDescent="0.2">
      <c r="A51" s="125"/>
      <c r="B51" s="61"/>
      <c r="C51" s="61"/>
      <c r="D51" s="71"/>
      <c r="E51" s="54"/>
      <c r="F51" s="62"/>
      <c r="G51" s="62"/>
      <c r="H51" s="62"/>
      <c r="I51" s="62"/>
      <c r="J51" s="62"/>
      <c r="K51" s="99"/>
      <c r="L51" s="51">
        <f t="shared" si="8"/>
        <v>0</v>
      </c>
      <c r="M51" s="51">
        <f t="shared" si="9"/>
        <v>0</v>
      </c>
      <c r="N51" s="51">
        <f t="shared" si="10"/>
        <v>0</v>
      </c>
      <c r="O51" s="51">
        <f t="shared" si="11"/>
        <v>0</v>
      </c>
    </row>
    <row r="52" spans="1:15" hidden="1" x14ac:dyDescent="0.2">
      <c r="A52" s="125"/>
      <c r="B52" s="61"/>
      <c r="C52" s="61"/>
      <c r="D52" s="71"/>
      <c r="E52" s="54"/>
      <c r="F52" s="62"/>
      <c r="G52" s="62"/>
      <c r="H52" s="62"/>
      <c r="I52" s="62"/>
      <c r="J52" s="62"/>
      <c r="K52" s="99"/>
      <c r="L52" s="51">
        <f t="shared" si="8"/>
        <v>0</v>
      </c>
      <c r="M52" s="51">
        <f t="shared" si="9"/>
        <v>0</v>
      </c>
      <c r="N52" s="51">
        <f t="shared" si="10"/>
        <v>0</v>
      </c>
      <c r="O52" s="51">
        <f t="shared" si="11"/>
        <v>0</v>
      </c>
    </row>
    <row r="53" spans="1:15" hidden="1" x14ac:dyDescent="0.2">
      <c r="A53" s="125"/>
      <c r="B53" s="61"/>
      <c r="C53" s="61"/>
      <c r="D53" s="71"/>
      <c r="E53" s="54"/>
      <c r="F53" s="62"/>
      <c r="G53" s="62"/>
      <c r="H53" s="62"/>
      <c r="I53" s="62"/>
      <c r="J53" s="62"/>
      <c r="K53" s="99"/>
      <c r="L53" s="51">
        <f t="shared" si="8"/>
        <v>0</v>
      </c>
      <c r="M53" s="51">
        <f t="shared" si="9"/>
        <v>0</v>
      </c>
      <c r="N53" s="51">
        <f t="shared" si="10"/>
        <v>0</v>
      </c>
      <c r="O53" s="51">
        <f t="shared" si="11"/>
        <v>0</v>
      </c>
    </row>
    <row r="54" spans="1:15" ht="15" customHeight="1" x14ac:dyDescent="0.2">
      <c r="A54" s="176" t="s">
        <v>27</v>
      </c>
      <c r="B54" s="177"/>
      <c r="C54" s="177"/>
      <c r="D54" s="177"/>
      <c r="E54" s="177"/>
      <c r="F54" s="177"/>
      <c r="G54" s="177"/>
      <c r="H54" s="177"/>
      <c r="I54" s="177"/>
      <c r="J54" s="177"/>
      <c r="K54" s="178"/>
      <c r="L54" s="56">
        <f>SUM(L9:L53)</f>
        <v>441.24186742500001</v>
      </c>
      <c r="M54" s="56">
        <f t="shared" ref="M54:O54" si="12">SUM(M9:M53)</f>
        <v>26.162500000000001</v>
      </c>
      <c r="N54" s="56">
        <f t="shared" si="12"/>
        <v>28</v>
      </c>
      <c r="O54" s="56">
        <f t="shared" si="12"/>
        <v>396.32875000000001</v>
      </c>
    </row>
    <row r="55" spans="1:15" x14ac:dyDescent="0.2">
      <c r="A55" s="172" t="s">
        <v>29</v>
      </c>
      <c r="B55" s="172"/>
      <c r="C55" s="172"/>
      <c r="D55" s="172"/>
      <c r="E55" s="172"/>
      <c r="F55" s="172"/>
      <c r="G55" s="172"/>
      <c r="H55" s="172"/>
      <c r="I55" s="172"/>
      <c r="J55" s="172"/>
      <c r="K55" s="172"/>
      <c r="L55" s="56">
        <f>ROUND(L54,2)</f>
        <v>441.24</v>
      </c>
      <c r="M55" s="56">
        <f t="shared" ref="M55:O55" si="13">ROUND(M54,2)</f>
        <v>26.16</v>
      </c>
      <c r="N55" s="56">
        <f t="shared" si="13"/>
        <v>28</v>
      </c>
      <c r="O55" s="56">
        <f t="shared" si="13"/>
        <v>396.33</v>
      </c>
    </row>
    <row r="56" spans="1:15" x14ac:dyDescent="0.2">
      <c r="A56" s="172" t="s">
        <v>28</v>
      </c>
      <c r="B56" s="172"/>
      <c r="C56" s="172"/>
      <c r="D56" s="172"/>
      <c r="E56" s="172"/>
      <c r="F56" s="172"/>
      <c r="G56" s="172"/>
      <c r="H56" s="172"/>
      <c r="I56" s="172"/>
      <c r="J56" s="172"/>
      <c r="K56" s="172"/>
      <c r="L56" s="172"/>
      <c r="M56" s="172"/>
      <c r="N56" s="172"/>
      <c r="O56" s="57">
        <f>Ribasso</f>
        <v>0.10150000000000001</v>
      </c>
    </row>
    <row r="57" spans="1:15" x14ac:dyDescent="0.2">
      <c r="A57" s="172" t="s">
        <v>31</v>
      </c>
      <c r="B57" s="172"/>
      <c r="C57" s="172"/>
      <c r="D57" s="172"/>
      <c r="E57" s="172"/>
      <c r="F57" s="172"/>
      <c r="G57" s="172"/>
      <c r="H57" s="172"/>
      <c r="I57" s="172"/>
      <c r="J57" s="172"/>
      <c r="K57" s="172"/>
      <c r="L57" s="172"/>
      <c r="M57" s="172"/>
      <c r="N57" s="172"/>
      <c r="O57" s="56">
        <f>ROUND(O56*O55,2)</f>
        <v>40.229999999999997</v>
      </c>
    </row>
    <row r="58" spans="1:15" ht="19.5" x14ac:dyDescent="0.2">
      <c r="A58" s="170" t="s">
        <v>30</v>
      </c>
      <c r="B58" s="170"/>
      <c r="C58" s="170"/>
      <c r="D58" s="170"/>
      <c r="E58" s="170"/>
      <c r="F58" s="170"/>
      <c r="G58" s="170"/>
      <c r="H58" s="170"/>
      <c r="I58" s="170"/>
      <c r="J58" s="170"/>
      <c r="K58" s="170"/>
      <c r="L58" s="58">
        <f>L55-(O56*L55)</f>
        <v>396.45414</v>
      </c>
      <c r="M58" s="58">
        <f>M55</f>
        <v>26.16</v>
      </c>
      <c r="N58" s="58">
        <f>N55</f>
        <v>28</v>
      </c>
      <c r="O58" s="58">
        <f>O55-O57</f>
        <v>356.09999999999997</v>
      </c>
    </row>
    <row r="59" spans="1:15" ht="19.5" x14ac:dyDescent="0.2">
      <c r="A59" s="170" t="s">
        <v>7</v>
      </c>
      <c r="B59" s="170"/>
      <c r="C59" s="170"/>
      <c r="D59" s="170"/>
      <c r="E59" s="170"/>
      <c r="F59" s="170"/>
      <c r="G59" s="170"/>
      <c r="H59" s="170"/>
      <c r="I59" s="170"/>
      <c r="J59" s="170"/>
      <c r="K59" s="170"/>
      <c r="L59" s="170"/>
      <c r="M59" s="170"/>
      <c r="N59" s="170"/>
      <c r="O59" s="98">
        <f>M58+N58+O58</f>
        <v>410.26</v>
      </c>
    </row>
    <row r="60" spans="1:15" x14ac:dyDescent="0.2">
      <c r="A60" s="59"/>
      <c r="B60" s="59"/>
      <c r="C60" s="59"/>
      <c r="D60" s="5" t="s">
        <v>4</v>
      </c>
    </row>
    <row r="61" spans="1:15" x14ac:dyDescent="0.2">
      <c r="A61" s="63"/>
      <c r="B61" s="63"/>
      <c r="C61" s="63"/>
      <c r="D61" s="5" t="s">
        <v>37</v>
      </c>
    </row>
  </sheetData>
  <mergeCells count="14">
    <mergeCell ref="A59:N59"/>
    <mergeCell ref="L3:O7"/>
    <mergeCell ref="C4:K5"/>
    <mergeCell ref="A54:K54"/>
    <mergeCell ref="A55:K55"/>
    <mergeCell ref="A56:N56"/>
    <mergeCell ref="D7:K7"/>
    <mergeCell ref="C3:K3"/>
    <mergeCell ref="A13:A15"/>
    <mergeCell ref="B1:O1"/>
    <mergeCell ref="A2:O2"/>
    <mergeCell ref="A57:N57"/>
    <mergeCell ref="C6:K6"/>
    <mergeCell ref="A58:K58"/>
  </mergeCells>
  <pageMargins left="0.7" right="0.7" top="0.75" bottom="0.75" header="0.3" footer="0.3"/>
  <pageSetup paperSize="9" scale="46" fitToHeight="0" orientation="landscape" r:id="rId1"/>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300-000000000000}">
          <x14:formula1>
            <xm:f>Appoggio!$A$2:$A$5</xm:f>
          </x14:formula1>
          <xm:sqref>B6</xm:sqref>
        </x14:dataValidation>
      </x14:dataValidations>
    </ext>
  </extLst>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O36"/>
  <sheetViews>
    <sheetView topLeftCell="G13" zoomScaleNormal="100" workbookViewId="0">
      <selection activeCell="E47" sqref="A1:E49"/>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0"/>
      <c r="B1" s="152" t="s">
        <v>1560</v>
      </c>
      <c r="C1" s="153"/>
      <c r="D1" s="153"/>
      <c r="E1" s="153"/>
      <c r="F1" s="153"/>
      <c r="G1" s="153"/>
      <c r="H1" s="153"/>
      <c r="I1" s="153"/>
      <c r="J1" s="153"/>
      <c r="K1" s="153"/>
      <c r="L1" s="153"/>
      <c r="M1" s="153"/>
      <c r="N1" s="153"/>
      <c r="O1" s="154"/>
    </row>
    <row r="2" spans="1:15" ht="19.5" x14ac:dyDescent="0.25">
      <c r="A2" s="149" t="s">
        <v>1559</v>
      </c>
      <c r="B2" s="150"/>
      <c r="C2" s="150"/>
      <c r="D2" s="150"/>
      <c r="E2" s="150"/>
      <c r="F2" s="150"/>
      <c r="G2" s="150"/>
      <c r="H2" s="150"/>
      <c r="I2" s="150"/>
      <c r="J2" s="150"/>
      <c r="K2" s="150"/>
      <c r="L2" s="150"/>
      <c r="M2" s="150"/>
      <c r="N2" s="150"/>
      <c r="O2" s="151"/>
    </row>
    <row r="3" spans="1:15" x14ac:dyDescent="0.2">
      <c r="A3" s="30" t="s">
        <v>0</v>
      </c>
      <c r="B3" s="82" t="str">
        <f>INTESTAZIONE!B2</f>
        <v>Tecnocostruzioni s.r.l.</v>
      </c>
      <c r="C3" s="164" t="s">
        <v>1558</v>
      </c>
      <c r="D3" s="165"/>
      <c r="E3" s="165"/>
      <c r="F3" s="165"/>
      <c r="G3" s="165"/>
      <c r="H3" s="165"/>
      <c r="I3" s="166"/>
      <c r="J3" s="203" t="s">
        <v>1616</v>
      </c>
      <c r="K3" s="204"/>
      <c r="L3" s="155"/>
      <c r="M3" s="155"/>
      <c r="N3" s="156"/>
      <c r="O3" s="157"/>
    </row>
    <row r="4" spans="1:15" ht="30" customHeight="1" x14ac:dyDescent="0.2">
      <c r="A4" s="30" t="s">
        <v>1</v>
      </c>
      <c r="B4" s="44"/>
      <c r="C4" s="179"/>
      <c r="D4" s="180"/>
      <c r="E4" s="180"/>
      <c r="F4" s="180"/>
      <c r="G4" s="180"/>
      <c r="H4" s="180"/>
      <c r="I4" s="181"/>
      <c r="J4" s="205"/>
      <c r="K4" s="45" t="s">
        <v>1617</v>
      </c>
      <c r="L4" s="158"/>
      <c r="M4" s="158"/>
      <c r="N4" s="159"/>
      <c r="O4" s="160"/>
    </row>
    <row r="5" spans="1:15" x14ac:dyDescent="0.2">
      <c r="A5" s="30" t="s">
        <v>2</v>
      </c>
      <c r="B5" s="46"/>
      <c r="C5" s="167"/>
      <c r="D5" s="168"/>
      <c r="E5" s="168"/>
      <c r="F5" s="168"/>
      <c r="G5" s="168"/>
      <c r="H5" s="168"/>
      <c r="I5" s="169"/>
      <c r="J5" s="206"/>
      <c r="K5" s="47"/>
      <c r="L5" s="158"/>
      <c r="M5" s="158"/>
      <c r="N5" s="159"/>
      <c r="O5" s="160"/>
    </row>
    <row r="6" spans="1:15" x14ac:dyDescent="0.2">
      <c r="A6" s="83" t="s">
        <v>19</v>
      </c>
      <c r="B6" s="202"/>
      <c r="C6" s="202"/>
      <c r="D6" s="202"/>
      <c r="E6" s="202"/>
      <c r="F6" s="202"/>
      <c r="G6" s="202"/>
      <c r="H6" s="202"/>
      <c r="I6" s="202"/>
      <c r="J6" s="202"/>
      <c r="K6" s="202"/>
      <c r="L6" s="158"/>
      <c r="M6" s="158"/>
      <c r="N6" s="159"/>
      <c r="O6" s="160"/>
    </row>
    <row r="7" spans="1:15" x14ac:dyDescent="0.2">
      <c r="A7" s="83" t="s">
        <v>39</v>
      </c>
      <c r="B7" s="30"/>
      <c r="C7" s="171" t="s">
        <v>40</v>
      </c>
      <c r="D7" s="171"/>
      <c r="E7" s="171"/>
      <c r="F7" s="171"/>
      <c r="G7" s="171"/>
      <c r="H7" s="171"/>
      <c r="I7" s="171"/>
      <c r="J7" s="171"/>
      <c r="K7" s="171"/>
      <c r="L7" s="158"/>
      <c r="M7" s="158"/>
      <c r="N7" s="159"/>
      <c r="O7" s="160"/>
    </row>
    <row r="8" spans="1:15" x14ac:dyDescent="0.2">
      <c r="A8" s="84" t="s">
        <v>1557</v>
      </c>
      <c r="B8" s="30"/>
      <c r="C8" s="30"/>
      <c r="D8" s="171" t="s">
        <v>41</v>
      </c>
      <c r="E8" s="171"/>
      <c r="F8" s="171"/>
      <c r="G8" s="171"/>
      <c r="H8" s="171"/>
      <c r="I8" s="171"/>
      <c r="J8" s="171"/>
      <c r="K8" s="171"/>
      <c r="L8" s="158"/>
      <c r="M8" s="158"/>
      <c r="N8" s="159"/>
      <c r="O8" s="160"/>
    </row>
    <row r="9" spans="1:15" ht="84" customHeight="1" x14ac:dyDescent="0.2">
      <c r="A9" s="84" t="s">
        <v>3</v>
      </c>
      <c r="B9" s="173"/>
      <c r="C9" s="173"/>
      <c r="D9" s="173"/>
      <c r="E9" s="173"/>
      <c r="F9" s="173"/>
      <c r="G9" s="173"/>
      <c r="H9" s="173"/>
      <c r="I9" s="173"/>
      <c r="J9" s="173"/>
      <c r="K9" s="173"/>
      <c r="L9" s="161"/>
      <c r="M9" s="161"/>
      <c r="N9" s="162"/>
      <c r="O9" s="163"/>
    </row>
    <row r="10" spans="1:15" ht="63.75" x14ac:dyDescent="0.2">
      <c r="A10" s="48" t="s">
        <v>38</v>
      </c>
      <c r="B10" s="49" t="s">
        <v>9</v>
      </c>
      <c r="C10" s="49" t="s">
        <v>1568</v>
      </c>
      <c r="D10" s="49" t="s">
        <v>3</v>
      </c>
      <c r="E10" s="49" t="s">
        <v>13</v>
      </c>
      <c r="F10" s="49" t="s">
        <v>14</v>
      </c>
      <c r="G10" s="49" t="s">
        <v>16</v>
      </c>
      <c r="H10" s="49" t="s">
        <v>17</v>
      </c>
      <c r="I10" s="49" t="s">
        <v>18</v>
      </c>
      <c r="J10" s="49" t="s">
        <v>15</v>
      </c>
      <c r="K10" s="49" t="s">
        <v>23</v>
      </c>
      <c r="L10" s="49" t="s">
        <v>1556</v>
      </c>
      <c r="M10" s="49" t="s">
        <v>26</v>
      </c>
      <c r="N10" s="49" t="s">
        <v>25</v>
      </c>
      <c r="O10" s="49" t="s">
        <v>24</v>
      </c>
    </row>
    <row r="11" spans="1:15" x14ac:dyDescent="0.2">
      <c r="A11" s="175" t="s">
        <v>20</v>
      </c>
      <c r="B11" s="61"/>
      <c r="C11" s="61"/>
      <c r="D11" s="61"/>
      <c r="E11" s="61"/>
      <c r="F11" s="61"/>
      <c r="G11" s="61"/>
      <c r="H11" s="61"/>
      <c r="I11" s="61"/>
      <c r="J11" s="61"/>
      <c r="K11" s="99"/>
      <c r="L11" s="51">
        <f>G11*K11</f>
        <v>0</v>
      </c>
      <c r="M11" s="51">
        <f t="shared" ref="M11:M16" si="0">K11*H11</f>
        <v>0</v>
      </c>
      <c r="N11" s="51">
        <f t="shared" ref="N11:N16" si="1">K11*I11</f>
        <v>0</v>
      </c>
      <c r="O11" s="51">
        <f t="shared" ref="O11:O16" si="2">J11*K11</f>
        <v>0</v>
      </c>
    </row>
    <row r="12" spans="1:15" x14ac:dyDescent="0.2">
      <c r="A12" s="175"/>
      <c r="B12" s="61"/>
      <c r="C12" s="61"/>
      <c r="D12" s="71"/>
      <c r="E12" s="61"/>
      <c r="F12" s="62"/>
      <c r="G12" s="62"/>
      <c r="H12" s="62"/>
      <c r="I12" s="62"/>
      <c r="J12" s="62"/>
      <c r="K12" s="99"/>
      <c r="L12" s="51">
        <f t="shared" ref="L12:L29" si="3">G12*K12</f>
        <v>0</v>
      </c>
      <c r="M12" s="51">
        <f t="shared" si="0"/>
        <v>0</v>
      </c>
      <c r="N12" s="51">
        <f t="shared" si="1"/>
        <v>0</v>
      </c>
      <c r="O12" s="51">
        <f t="shared" si="2"/>
        <v>0</v>
      </c>
    </row>
    <row r="13" spans="1:15" x14ac:dyDescent="0.2">
      <c r="A13" s="175"/>
      <c r="B13" s="61"/>
      <c r="C13" s="61"/>
      <c r="D13" s="71"/>
      <c r="E13" s="61"/>
      <c r="F13" s="62"/>
      <c r="G13" s="62"/>
      <c r="H13" s="62"/>
      <c r="I13" s="62"/>
      <c r="J13" s="62"/>
      <c r="K13" s="52"/>
      <c r="L13" s="51">
        <f t="shared" si="3"/>
        <v>0</v>
      </c>
      <c r="M13" s="51">
        <f t="shared" si="0"/>
        <v>0</v>
      </c>
      <c r="N13" s="51">
        <f t="shared" si="1"/>
        <v>0</v>
      </c>
      <c r="O13" s="51">
        <f t="shared" si="2"/>
        <v>0</v>
      </c>
    </row>
    <row r="14" spans="1:15" x14ac:dyDescent="0.2">
      <c r="A14" s="175"/>
      <c r="B14" s="61"/>
      <c r="C14" s="61"/>
      <c r="D14" s="71"/>
      <c r="E14" s="61"/>
      <c r="F14" s="62"/>
      <c r="G14" s="62"/>
      <c r="H14" s="62"/>
      <c r="I14" s="62"/>
      <c r="J14" s="62"/>
      <c r="K14" s="50"/>
      <c r="L14" s="51">
        <f t="shared" si="3"/>
        <v>0</v>
      </c>
      <c r="M14" s="51">
        <f t="shared" si="0"/>
        <v>0</v>
      </c>
      <c r="N14" s="51">
        <f t="shared" si="1"/>
        <v>0</v>
      </c>
      <c r="O14" s="51">
        <f t="shared" si="2"/>
        <v>0</v>
      </c>
    </row>
    <row r="15" spans="1:15" x14ac:dyDescent="0.2">
      <c r="A15" s="175"/>
      <c r="B15" s="61"/>
      <c r="C15" s="61"/>
      <c r="D15" s="53"/>
      <c r="E15" s="54"/>
      <c r="F15" s="55"/>
      <c r="G15" s="55"/>
      <c r="H15" s="55"/>
      <c r="I15" s="55"/>
      <c r="J15" s="55"/>
      <c r="K15" s="50"/>
      <c r="L15" s="51">
        <f t="shared" si="3"/>
        <v>0</v>
      </c>
      <c r="M15" s="51">
        <f t="shared" si="0"/>
        <v>0</v>
      </c>
      <c r="N15" s="51">
        <f t="shared" si="1"/>
        <v>0</v>
      </c>
      <c r="O15" s="51">
        <f t="shared" si="2"/>
        <v>0</v>
      </c>
    </row>
    <row r="16" spans="1:15" x14ac:dyDescent="0.2">
      <c r="A16" s="175"/>
      <c r="B16" s="62"/>
      <c r="C16" s="62"/>
      <c r="D16" s="72"/>
      <c r="E16" s="62"/>
      <c r="F16" s="62"/>
      <c r="G16" s="62"/>
      <c r="H16" s="55"/>
      <c r="I16" s="55"/>
      <c r="J16" s="55"/>
      <c r="K16" s="50"/>
      <c r="L16" s="51">
        <f t="shared" si="3"/>
        <v>0</v>
      </c>
      <c r="M16" s="51">
        <f t="shared" si="0"/>
        <v>0</v>
      </c>
      <c r="N16" s="51">
        <f t="shared" si="1"/>
        <v>0</v>
      </c>
      <c r="O16" s="51">
        <f t="shared" si="2"/>
        <v>0</v>
      </c>
    </row>
    <row r="17" spans="1:15" x14ac:dyDescent="0.2">
      <c r="A17" s="175"/>
      <c r="B17" s="172" t="s">
        <v>27</v>
      </c>
      <c r="C17" s="172"/>
      <c r="D17" s="172"/>
      <c r="E17" s="172"/>
      <c r="F17" s="172"/>
      <c r="G17" s="172"/>
      <c r="H17" s="172"/>
      <c r="I17" s="172"/>
      <c r="J17" s="172"/>
      <c r="K17" s="172"/>
      <c r="L17" s="56">
        <f>SUM(L11:L16)</f>
        <v>0</v>
      </c>
      <c r="M17" s="56">
        <f>SUM(M11:M16)</f>
        <v>0</v>
      </c>
      <c r="N17" s="56">
        <f>SUM(N11:N16)</f>
        <v>0</v>
      </c>
      <c r="O17" s="56">
        <f>SUM(O11:O16)</f>
        <v>0</v>
      </c>
    </row>
    <row r="18" spans="1:15" x14ac:dyDescent="0.2">
      <c r="A18" s="174" t="s">
        <v>21</v>
      </c>
      <c r="B18" s="61"/>
      <c r="C18" s="61"/>
      <c r="D18" s="61"/>
      <c r="E18" s="61"/>
      <c r="F18" s="61"/>
      <c r="G18" s="61"/>
      <c r="H18" s="61"/>
      <c r="I18" s="61"/>
      <c r="J18" s="61"/>
      <c r="K18" s="99"/>
      <c r="L18" s="51">
        <f t="shared" si="3"/>
        <v>0</v>
      </c>
      <c r="M18" s="51">
        <f>K18*H18</f>
        <v>0</v>
      </c>
      <c r="N18" s="51">
        <f>K18*I18</f>
        <v>0</v>
      </c>
      <c r="O18" s="51">
        <f>J18*K18</f>
        <v>0</v>
      </c>
    </row>
    <row r="19" spans="1:15" x14ac:dyDescent="0.2">
      <c r="A19" s="174"/>
      <c r="B19" s="61"/>
      <c r="C19" s="61"/>
      <c r="D19" s="71"/>
      <c r="E19" s="54"/>
      <c r="F19" s="62"/>
      <c r="G19" s="62"/>
      <c r="H19" s="62"/>
      <c r="I19" s="62"/>
      <c r="J19" s="62"/>
      <c r="K19" s="99"/>
      <c r="L19" s="51">
        <f t="shared" si="3"/>
        <v>0</v>
      </c>
      <c r="M19" s="51">
        <f>K19*H19</f>
        <v>0</v>
      </c>
      <c r="N19" s="51">
        <f>K19*I19</f>
        <v>0</v>
      </c>
      <c r="O19" s="51">
        <f>J19*K19</f>
        <v>0</v>
      </c>
    </row>
    <row r="20" spans="1:15" x14ac:dyDescent="0.2">
      <c r="A20" s="174"/>
      <c r="B20" s="61"/>
      <c r="C20" s="61"/>
      <c r="D20" s="71"/>
      <c r="E20" s="54"/>
      <c r="F20" s="62"/>
      <c r="G20" s="62"/>
      <c r="H20" s="62"/>
      <c r="I20" s="62"/>
      <c r="J20" s="62"/>
      <c r="K20" s="99"/>
      <c r="L20" s="51">
        <f t="shared" si="3"/>
        <v>0</v>
      </c>
      <c r="M20" s="51">
        <f>K20*H20</f>
        <v>0</v>
      </c>
      <c r="N20" s="51">
        <f>K20*I20</f>
        <v>0</v>
      </c>
      <c r="O20" s="51">
        <f>J20*K20</f>
        <v>0</v>
      </c>
    </row>
    <row r="21" spans="1:15" x14ac:dyDescent="0.2">
      <c r="A21" s="174"/>
      <c r="B21" s="61"/>
      <c r="C21" s="61"/>
      <c r="D21" s="71"/>
      <c r="E21" s="54"/>
      <c r="F21" s="62"/>
      <c r="G21" s="62"/>
      <c r="H21" s="62"/>
      <c r="I21" s="62"/>
      <c r="J21" s="62"/>
      <c r="K21" s="99"/>
      <c r="L21" s="51">
        <f t="shared" si="3"/>
        <v>0</v>
      </c>
      <c r="M21" s="51">
        <f>K21*H21</f>
        <v>0</v>
      </c>
      <c r="N21" s="51">
        <f>K21*I21</f>
        <v>0</v>
      </c>
      <c r="O21" s="51">
        <f>J21*K21</f>
        <v>0</v>
      </c>
    </row>
    <row r="22" spans="1:15" x14ac:dyDescent="0.2">
      <c r="A22" s="174"/>
      <c r="B22" s="172" t="s">
        <v>27</v>
      </c>
      <c r="C22" s="172"/>
      <c r="D22" s="172"/>
      <c r="E22" s="172"/>
      <c r="F22" s="172"/>
      <c r="G22" s="172"/>
      <c r="H22" s="172"/>
      <c r="I22" s="172"/>
      <c r="J22" s="172"/>
      <c r="K22" s="172"/>
      <c r="L22" s="56">
        <f>SUM(L18:L21)</f>
        <v>0</v>
      </c>
      <c r="M22" s="56">
        <f>SUM(M18:M21)</f>
        <v>0</v>
      </c>
      <c r="N22" s="56">
        <f t="shared" ref="N22" si="4">SUM(N18:N21)</f>
        <v>0</v>
      </c>
      <c r="O22" s="56">
        <f>SUM(O18:O21)</f>
        <v>0</v>
      </c>
    </row>
    <row r="23" spans="1:15" x14ac:dyDescent="0.2">
      <c r="A23" s="174" t="s">
        <v>22</v>
      </c>
      <c r="B23" s="61"/>
      <c r="C23" s="61"/>
      <c r="D23" s="61"/>
      <c r="E23" s="61"/>
      <c r="F23" s="61"/>
      <c r="G23" s="61"/>
      <c r="H23" s="61"/>
      <c r="I23" s="61"/>
      <c r="J23" s="61"/>
      <c r="K23" s="99"/>
      <c r="L23" s="51">
        <f t="shared" si="3"/>
        <v>0</v>
      </c>
      <c r="M23" s="51">
        <f>K23*H23</f>
        <v>0</v>
      </c>
      <c r="N23" s="51">
        <f>K23*I23</f>
        <v>0</v>
      </c>
      <c r="O23" s="51">
        <f>J23*K23</f>
        <v>0</v>
      </c>
    </row>
    <row r="24" spans="1:15" x14ac:dyDescent="0.2">
      <c r="A24" s="174"/>
      <c r="B24" s="61"/>
      <c r="C24" s="61"/>
      <c r="D24" s="71"/>
      <c r="E24" s="54"/>
      <c r="F24" s="62"/>
      <c r="G24" s="62"/>
      <c r="H24" s="62"/>
      <c r="I24" s="62"/>
      <c r="J24" s="62"/>
      <c r="K24" s="99"/>
      <c r="L24" s="51">
        <f t="shared" si="3"/>
        <v>0</v>
      </c>
      <c r="M24" s="51">
        <f>K24*H24</f>
        <v>0</v>
      </c>
      <c r="N24" s="51">
        <f>K24*I24</f>
        <v>0</v>
      </c>
      <c r="O24" s="51">
        <f>J24*K24</f>
        <v>0</v>
      </c>
    </row>
    <row r="25" spans="1:15" x14ac:dyDescent="0.2">
      <c r="A25" s="174"/>
      <c r="B25" s="61"/>
      <c r="C25" s="61"/>
      <c r="D25" s="71"/>
      <c r="E25" s="54"/>
      <c r="F25" s="62"/>
      <c r="G25" s="62"/>
      <c r="H25" s="62"/>
      <c r="I25" s="62"/>
      <c r="J25" s="62"/>
      <c r="K25" s="99"/>
      <c r="L25" s="51">
        <f t="shared" si="3"/>
        <v>0</v>
      </c>
      <c r="M25" s="51">
        <f>K25*H25</f>
        <v>0</v>
      </c>
      <c r="N25" s="51">
        <f>K25*I25</f>
        <v>0</v>
      </c>
      <c r="O25" s="51">
        <f>J25*K25</f>
        <v>0</v>
      </c>
    </row>
    <row r="26" spans="1:15" x14ac:dyDescent="0.2">
      <c r="A26" s="174"/>
      <c r="B26" s="61"/>
      <c r="C26" s="61"/>
      <c r="D26" s="71"/>
      <c r="E26" s="54"/>
      <c r="F26" s="62"/>
      <c r="G26" s="62"/>
      <c r="H26" s="62"/>
      <c r="I26" s="62"/>
      <c r="J26" s="62"/>
      <c r="K26" s="99"/>
      <c r="L26" s="51">
        <f t="shared" si="3"/>
        <v>0</v>
      </c>
      <c r="M26" s="51">
        <f>K26*H26</f>
        <v>0</v>
      </c>
      <c r="N26" s="51">
        <f>K26*I26</f>
        <v>0</v>
      </c>
      <c r="O26" s="51">
        <f>J26*K26</f>
        <v>0</v>
      </c>
    </row>
    <row r="27" spans="1:15" x14ac:dyDescent="0.2">
      <c r="A27" s="174"/>
      <c r="B27" s="61"/>
      <c r="C27" s="61"/>
      <c r="D27" s="71"/>
      <c r="E27" s="54"/>
      <c r="F27" s="62"/>
      <c r="G27" s="62"/>
      <c r="H27" s="62"/>
      <c r="I27" s="62"/>
      <c r="J27" s="62"/>
      <c r="K27" s="99"/>
      <c r="L27" s="51">
        <f t="shared" si="3"/>
        <v>0</v>
      </c>
      <c r="M27" s="51">
        <f>K27*H27</f>
        <v>0</v>
      </c>
      <c r="N27" s="51">
        <f>K27*I27</f>
        <v>0</v>
      </c>
      <c r="O27" s="51">
        <f>J27*K27</f>
        <v>0</v>
      </c>
    </row>
    <row r="28" spans="1:15" x14ac:dyDescent="0.2">
      <c r="A28" s="174"/>
      <c r="B28" s="172" t="s">
        <v>27</v>
      </c>
      <c r="C28" s="172"/>
      <c r="D28" s="172"/>
      <c r="E28" s="172"/>
      <c r="F28" s="172"/>
      <c r="G28" s="172"/>
      <c r="H28" s="172"/>
      <c r="I28" s="172"/>
      <c r="J28" s="172"/>
      <c r="K28" s="172"/>
      <c r="L28" s="56">
        <f>SUM(L23:L27)</f>
        <v>0</v>
      </c>
      <c r="M28" s="56">
        <f>SUM(M23:M27)</f>
        <v>0</v>
      </c>
      <c r="N28" s="56">
        <f t="shared" ref="N28" si="5">SUM(N23:N27)</f>
        <v>0</v>
      </c>
      <c r="O28" s="56">
        <f>SUM(O23:O27)</f>
        <v>0</v>
      </c>
    </row>
    <row r="29" spans="1:15" ht="25.5" x14ac:dyDescent="0.2">
      <c r="A29" s="100" t="s">
        <v>1567</v>
      </c>
      <c r="B29" s="61"/>
      <c r="C29" s="61"/>
      <c r="D29" s="61"/>
      <c r="E29" s="61"/>
      <c r="F29" s="61"/>
      <c r="G29" s="96">
        <f>(L17+L22+L28)*F29</f>
        <v>0</v>
      </c>
      <c r="H29" s="96">
        <v>0</v>
      </c>
      <c r="I29" s="96">
        <f>(N17+N22+N28)*F29</f>
        <v>0</v>
      </c>
      <c r="J29" s="96">
        <f>G29</f>
        <v>0</v>
      </c>
      <c r="K29" s="97">
        <v>0</v>
      </c>
      <c r="L29" s="4">
        <f t="shared" si="3"/>
        <v>0</v>
      </c>
      <c r="M29" s="4">
        <f>K29*H29</f>
        <v>0</v>
      </c>
      <c r="N29" s="4">
        <f>K29*I29</f>
        <v>0</v>
      </c>
      <c r="O29" s="4">
        <f>J29*K29</f>
        <v>0</v>
      </c>
    </row>
    <row r="30" spans="1:15" x14ac:dyDescent="0.2">
      <c r="A30" s="172" t="s">
        <v>29</v>
      </c>
      <c r="B30" s="172"/>
      <c r="C30" s="172"/>
      <c r="D30" s="172"/>
      <c r="E30" s="172"/>
      <c r="F30" s="172"/>
      <c r="G30" s="172"/>
      <c r="H30" s="172"/>
      <c r="I30" s="172"/>
      <c r="J30" s="172"/>
      <c r="K30" s="172"/>
      <c r="L30" s="56">
        <f>ROUND(L17+L22+L28+L29,2)</f>
        <v>0</v>
      </c>
      <c r="M30" s="56">
        <f t="shared" ref="M30:O30" si="6">ROUND(M17+M22+M28+M29,2)</f>
        <v>0</v>
      </c>
      <c r="N30" s="56">
        <f t="shared" si="6"/>
        <v>0</v>
      </c>
      <c r="O30" s="56">
        <f t="shared" si="6"/>
        <v>0</v>
      </c>
    </row>
    <row r="31" spans="1:15" x14ac:dyDescent="0.2">
      <c r="A31" s="172" t="s">
        <v>28</v>
      </c>
      <c r="B31" s="172"/>
      <c r="C31" s="172"/>
      <c r="D31" s="172"/>
      <c r="E31" s="172"/>
      <c r="F31" s="172"/>
      <c r="G31" s="172"/>
      <c r="H31" s="172"/>
      <c r="I31" s="172"/>
      <c r="J31" s="172"/>
      <c r="K31" s="172"/>
      <c r="L31" s="172"/>
      <c r="M31" s="172"/>
      <c r="N31" s="172"/>
      <c r="O31" s="57">
        <f>Ribasso</f>
        <v>0.10150000000000001</v>
      </c>
    </row>
    <row r="32" spans="1:15" x14ac:dyDescent="0.2">
      <c r="A32" s="172" t="s">
        <v>31</v>
      </c>
      <c r="B32" s="172"/>
      <c r="C32" s="172"/>
      <c r="D32" s="172"/>
      <c r="E32" s="172"/>
      <c r="F32" s="172"/>
      <c r="G32" s="172"/>
      <c r="H32" s="172"/>
      <c r="I32" s="172"/>
      <c r="J32" s="172"/>
      <c r="K32" s="172"/>
      <c r="L32" s="172"/>
      <c r="M32" s="172"/>
      <c r="N32" s="172"/>
      <c r="O32" s="56">
        <f>ROUND(O31*O30,2)</f>
        <v>0</v>
      </c>
    </row>
    <row r="33" spans="1:15" ht="19.5" x14ac:dyDescent="0.2">
      <c r="A33" s="170" t="s">
        <v>30</v>
      </c>
      <c r="B33" s="170"/>
      <c r="C33" s="170"/>
      <c r="D33" s="170"/>
      <c r="E33" s="170"/>
      <c r="F33" s="170"/>
      <c r="G33" s="170"/>
      <c r="H33" s="170"/>
      <c r="I33" s="170"/>
      <c r="J33" s="170"/>
      <c r="K33" s="170"/>
      <c r="L33" s="58">
        <f>L30-(O31*L30)</f>
        <v>0</v>
      </c>
      <c r="M33" s="58">
        <f>M30</f>
        <v>0</v>
      </c>
      <c r="N33" s="58">
        <f>N30</f>
        <v>0</v>
      </c>
      <c r="O33" s="58">
        <f>O30-O32</f>
        <v>0</v>
      </c>
    </row>
    <row r="34" spans="1:15" ht="19.5" x14ac:dyDescent="0.2">
      <c r="A34" s="170" t="s">
        <v>7</v>
      </c>
      <c r="B34" s="170"/>
      <c r="C34" s="170"/>
      <c r="D34" s="170"/>
      <c r="E34" s="170"/>
      <c r="F34" s="170"/>
      <c r="G34" s="170"/>
      <c r="H34" s="170"/>
      <c r="I34" s="170"/>
      <c r="J34" s="170"/>
      <c r="K34" s="170"/>
      <c r="L34" s="170"/>
      <c r="M34" s="170"/>
      <c r="N34" s="170"/>
      <c r="O34" s="98">
        <f>M33+N33+O33</f>
        <v>0</v>
      </c>
    </row>
    <row r="35" spans="1:15" x14ac:dyDescent="0.2">
      <c r="A35" s="59"/>
      <c r="B35" s="59"/>
      <c r="C35" s="59"/>
      <c r="D35" s="5" t="s">
        <v>4</v>
      </c>
    </row>
    <row r="36" spans="1:15" x14ac:dyDescent="0.2">
      <c r="A36" s="63"/>
      <c r="B36" s="63"/>
      <c r="C36" s="63"/>
      <c r="D36" s="5" t="s">
        <v>37</v>
      </c>
    </row>
  </sheetData>
  <mergeCells count="22">
    <mergeCell ref="A34:N34"/>
    <mergeCell ref="B22:K22"/>
    <mergeCell ref="A30:K30"/>
    <mergeCell ref="A31:N31"/>
    <mergeCell ref="A32:N32"/>
    <mergeCell ref="A33:K33"/>
    <mergeCell ref="A23:A28"/>
    <mergeCell ref="B28:K28"/>
    <mergeCell ref="A11:A17"/>
    <mergeCell ref="B17:K17"/>
    <mergeCell ref="A18:A22"/>
    <mergeCell ref="B1:O1"/>
    <mergeCell ref="A2:O2"/>
    <mergeCell ref="C3:I3"/>
    <mergeCell ref="J3:K3"/>
    <mergeCell ref="L3:O9"/>
    <mergeCell ref="C4:I5"/>
    <mergeCell ref="J4:J5"/>
    <mergeCell ref="B6:K6"/>
    <mergeCell ref="C7:K7"/>
    <mergeCell ref="D8:K8"/>
    <mergeCell ref="B9:K9"/>
  </mergeCells>
  <pageMargins left="0.7" right="0.7" top="0.75" bottom="0.75" header="0.3" footer="0.3"/>
  <pageSetup paperSize="8" scale="68"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2900-000000000000}">
          <x14:formula1>
            <xm:f>Appoggio!$A$2:$A$5</xm:f>
          </x14:formula1>
          <xm:sqref>B7</xm:sqref>
        </x14:dataValidation>
        <x14:dataValidation type="list" allowBlank="1" showInputMessage="1" showErrorMessage="1" xr:uid="{00000000-0002-0000-2900-000001000000}">
          <x14:formula1>
            <xm:f>Appoggio!$D$2:$D$3</xm:f>
          </x14:formula1>
          <xm:sqref>J4:J5</xm:sqref>
        </x14:dataValidation>
        <x14:dataValidation type="list" allowBlank="1" showInputMessage="1" showErrorMessage="1" xr:uid="{00000000-0002-0000-2900-000002000000}">
          <x14:formula1>
            <xm:f>Appoggio!$C$2:$C$3</xm:f>
          </x14:formula1>
          <xm:sqref>K29</xm:sqref>
        </x14:dataValidation>
      </x14:dataValidations>
    </ext>
  </extLst>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O36"/>
  <sheetViews>
    <sheetView topLeftCell="G13" zoomScaleNormal="100" workbookViewId="0">
      <selection activeCell="E47" sqref="A1:E49"/>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0"/>
      <c r="B1" s="152" t="s">
        <v>1560</v>
      </c>
      <c r="C1" s="153"/>
      <c r="D1" s="153"/>
      <c r="E1" s="153"/>
      <c r="F1" s="153"/>
      <c r="G1" s="153"/>
      <c r="H1" s="153"/>
      <c r="I1" s="153"/>
      <c r="J1" s="153"/>
      <c r="K1" s="153"/>
      <c r="L1" s="153"/>
      <c r="M1" s="153"/>
      <c r="N1" s="153"/>
      <c r="O1" s="154"/>
    </row>
    <row r="2" spans="1:15" ht="19.5" x14ac:dyDescent="0.25">
      <c r="A2" s="149" t="s">
        <v>1559</v>
      </c>
      <c r="B2" s="150"/>
      <c r="C2" s="150"/>
      <c r="D2" s="150"/>
      <c r="E2" s="150"/>
      <c r="F2" s="150"/>
      <c r="G2" s="150"/>
      <c r="H2" s="150"/>
      <c r="I2" s="150"/>
      <c r="J2" s="150"/>
      <c r="K2" s="150"/>
      <c r="L2" s="150"/>
      <c r="M2" s="150"/>
      <c r="N2" s="150"/>
      <c r="O2" s="151"/>
    </row>
    <row r="3" spans="1:15" x14ac:dyDescent="0.2">
      <c r="A3" s="30" t="s">
        <v>0</v>
      </c>
      <c r="B3" s="82" t="str">
        <f>INTESTAZIONE!B2</f>
        <v>Tecnocostruzioni s.r.l.</v>
      </c>
      <c r="C3" s="164" t="s">
        <v>1558</v>
      </c>
      <c r="D3" s="165"/>
      <c r="E3" s="165"/>
      <c r="F3" s="165"/>
      <c r="G3" s="165"/>
      <c r="H3" s="165"/>
      <c r="I3" s="166"/>
      <c r="J3" s="203" t="s">
        <v>1616</v>
      </c>
      <c r="K3" s="204"/>
      <c r="L3" s="155"/>
      <c r="M3" s="155"/>
      <c r="N3" s="156"/>
      <c r="O3" s="157"/>
    </row>
    <row r="4" spans="1:15" ht="30" customHeight="1" x14ac:dyDescent="0.2">
      <c r="A4" s="30" t="s">
        <v>1</v>
      </c>
      <c r="B4" s="44"/>
      <c r="C4" s="179"/>
      <c r="D4" s="180"/>
      <c r="E4" s="180"/>
      <c r="F4" s="180"/>
      <c r="G4" s="180"/>
      <c r="H4" s="180"/>
      <c r="I4" s="181"/>
      <c r="J4" s="205"/>
      <c r="K4" s="45" t="s">
        <v>1617</v>
      </c>
      <c r="L4" s="158"/>
      <c r="M4" s="158"/>
      <c r="N4" s="159"/>
      <c r="O4" s="160"/>
    </row>
    <row r="5" spans="1:15" x14ac:dyDescent="0.2">
      <c r="A5" s="30" t="s">
        <v>2</v>
      </c>
      <c r="B5" s="46"/>
      <c r="C5" s="167"/>
      <c r="D5" s="168"/>
      <c r="E5" s="168"/>
      <c r="F5" s="168"/>
      <c r="G5" s="168"/>
      <c r="H5" s="168"/>
      <c r="I5" s="169"/>
      <c r="J5" s="206"/>
      <c r="K5" s="47"/>
      <c r="L5" s="158"/>
      <c r="M5" s="158"/>
      <c r="N5" s="159"/>
      <c r="O5" s="160"/>
    </row>
    <row r="6" spans="1:15" x14ac:dyDescent="0.2">
      <c r="A6" s="83" t="s">
        <v>19</v>
      </c>
      <c r="B6" s="202"/>
      <c r="C6" s="202"/>
      <c r="D6" s="202"/>
      <c r="E6" s="202"/>
      <c r="F6" s="202"/>
      <c r="G6" s="202"/>
      <c r="H6" s="202"/>
      <c r="I6" s="202"/>
      <c r="J6" s="202"/>
      <c r="K6" s="202"/>
      <c r="L6" s="158"/>
      <c r="M6" s="158"/>
      <c r="N6" s="159"/>
      <c r="O6" s="160"/>
    </row>
    <row r="7" spans="1:15" x14ac:dyDescent="0.2">
      <c r="A7" s="83" t="s">
        <v>39</v>
      </c>
      <c r="B7" s="30"/>
      <c r="C7" s="171" t="s">
        <v>40</v>
      </c>
      <c r="D7" s="171"/>
      <c r="E7" s="171"/>
      <c r="F7" s="171"/>
      <c r="G7" s="171"/>
      <c r="H7" s="171"/>
      <c r="I7" s="171"/>
      <c r="J7" s="171"/>
      <c r="K7" s="171"/>
      <c r="L7" s="158"/>
      <c r="M7" s="158"/>
      <c r="N7" s="159"/>
      <c r="O7" s="160"/>
    </row>
    <row r="8" spans="1:15" x14ac:dyDescent="0.2">
      <c r="A8" s="84" t="s">
        <v>1557</v>
      </c>
      <c r="B8" s="30"/>
      <c r="C8" s="30"/>
      <c r="D8" s="171" t="s">
        <v>41</v>
      </c>
      <c r="E8" s="171"/>
      <c r="F8" s="171"/>
      <c r="G8" s="171"/>
      <c r="H8" s="171"/>
      <c r="I8" s="171"/>
      <c r="J8" s="171"/>
      <c r="K8" s="171"/>
      <c r="L8" s="158"/>
      <c r="M8" s="158"/>
      <c r="N8" s="159"/>
      <c r="O8" s="160"/>
    </row>
    <row r="9" spans="1:15" ht="84" customHeight="1" x14ac:dyDescent="0.2">
      <c r="A9" s="84" t="s">
        <v>3</v>
      </c>
      <c r="B9" s="173"/>
      <c r="C9" s="173"/>
      <c r="D9" s="173"/>
      <c r="E9" s="173"/>
      <c r="F9" s="173"/>
      <c r="G9" s="173"/>
      <c r="H9" s="173"/>
      <c r="I9" s="173"/>
      <c r="J9" s="173"/>
      <c r="K9" s="173"/>
      <c r="L9" s="161"/>
      <c r="M9" s="161"/>
      <c r="N9" s="162"/>
      <c r="O9" s="163"/>
    </row>
    <row r="10" spans="1:15" ht="63.75" x14ac:dyDescent="0.2">
      <c r="A10" s="48" t="s">
        <v>38</v>
      </c>
      <c r="B10" s="49" t="s">
        <v>9</v>
      </c>
      <c r="C10" s="49" t="s">
        <v>1568</v>
      </c>
      <c r="D10" s="49" t="s">
        <v>3</v>
      </c>
      <c r="E10" s="49" t="s">
        <v>13</v>
      </c>
      <c r="F10" s="49" t="s">
        <v>14</v>
      </c>
      <c r="G10" s="49" t="s">
        <v>16</v>
      </c>
      <c r="H10" s="49" t="s">
        <v>17</v>
      </c>
      <c r="I10" s="49" t="s">
        <v>18</v>
      </c>
      <c r="J10" s="49" t="s">
        <v>15</v>
      </c>
      <c r="K10" s="49" t="s">
        <v>23</v>
      </c>
      <c r="L10" s="49" t="s">
        <v>1556</v>
      </c>
      <c r="M10" s="49" t="s">
        <v>26</v>
      </c>
      <c r="N10" s="49" t="s">
        <v>25</v>
      </c>
      <c r="O10" s="49" t="s">
        <v>24</v>
      </c>
    </row>
    <row r="11" spans="1:15" x14ac:dyDescent="0.2">
      <c r="A11" s="175" t="s">
        <v>20</v>
      </c>
      <c r="B11" s="61"/>
      <c r="C11" s="61"/>
      <c r="D11" s="61"/>
      <c r="E11" s="61"/>
      <c r="F11" s="61"/>
      <c r="G11" s="61"/>
      <c r="H11" s="61"/>
      <c r="I11" s="61"/>
      <c r="J11" s="61"/>
      <c r="K11" s="99"/>
      <c r="L11" s="51">
        <f>G11*K11</f>
        <v>0</v>
      </c>
      <c r="M11" s="51">
        <f t="shared" ref="M11:M16" si="0">K11*H11</f>
        <v>0</v>
      </c>
      <c r="N11" s="51">
        <f t="shared" ref="N11:N16" si="1">K11*I11</f>
        <v>0</v>
      </c>
      <c r="O11" s="51">
        <f t="shared" ref="O11:O16" si="2">J11*K11</f>
        <v>0</v>
      </c>
    </row>
    <row r="12" spans="1:15" x14ac:dyDescent="0.2">
      <c r="A12" s="175"/>
      <c r="B12" s="61"/>
      <c r="C12" s="61"/>
      <c r="D12" s="71"/>
      <c r="E12" s="61"/>
      <c r="F12" s="62"/>
      <c r="G12" s="62"/>
      <c r="H12" s="62"/>
      <c r="I12" s="62"/>
      <c r="J12" s="62"/>
      <c r="K12" s="99"/>
      <c r="L12" s="51">
        <f t="shared" ref="L12:L29" si="3">G12*K12</f>
        <v>0</v>
      </c>
      <c r="M12" s="51">
        <f t="shared" si="0"/>
        <v>0</v>
      </c>
      <c r="N12" s="51">
        <f t="shared" si="1"/>
        <v>0</v>
      </c>
      <c r="O12" s="51">
        <f t="shared" si="2"/>
        <v>0</v>
      </c>
    </row>
    <row r="13" spans="1:15" x14ac:dyDescent="0.2">
      <c r="A13" s="175"/>
      <c r="B13" s="61"/>
      <c r="C13" s="61"/>
      <c r="D13" s="71"/>
      <c r="E13" s="61"/>
      <c r="F13" s="62"/>
      <c r="G13" s="62"/>
      <c r="H13" s="62"/>
      <c r="I13" s="62"/>
      <c r="J13" s="62"/>
      <c r="K13" s="52"/>
      <c r="L13" s="51">
        <f t="shared" si="3"/>
        <v>0</v>
      </c>
      <c r="M13" s="51">
        <f t="shared" si="0"/>
        <v>0</v>
      </c>
      <c r="N13" s="51">
        <f t="shared" si="1"/>
        <v>0</v>
      </c>
      <c r="O13" s="51">
        <f t="shared" si="2"/>
        <v>0</v>
      </c>
    </row>
    <row r="14" spans="1:15" x14ac:dyDescent="0.2">
      <c r="A14" s="175"/>
      <c r="B14" s="61"/>
      <c r="C14" s="61"/>
      <c r="D14" s="71"/>
      <c r="E14" s="61"/>
      <c r="F14" s="62"/>
      <c r="G14" s="62"/>
      <c r="H14" s="62"/>
      <c r="I14" s="62"/>
      <c r="J14" s="62"/>
      <c r="K14" s="50"/>
      <c r="L14" s="51">
        <f t="shared" si="3"/>
        <v>0</v>
      </c>
      <c r="M14" s="51">
        <f t="shared" si="0"/>
        <v>0</v>
      </c>
      <c r="N14" s="51">
        <f t="shared" si="1"/>
        <v>0</v>
      </c>
      <c r="O14" s="51">
        <f t="shared" si="2"/>
        <v>0</v>
      </c>
    </row>
    <row r="15" spans="1:15" x14ac:dyDescent="0.2">
      <c r="A15" s="175"/>
      <c r="B15" s="61"/>
      <c r="C15" s="61"/>
      <c r="D15" s="53"/>
      <c r="E15" s="54"/>
      <c r="F15" s="55"/>
      <c r="G15" s="55"/>
      <c r="H15" s="55"/>
      <c r="I15" s="55"/>
      <c r="J15" s="55"/>
      <c r="K15" s="50"/>
      <c r="L15" s="51">
        <f t="shared" si="3"/>
        <v>0</v>
      </c>
      <c r="M15" s="51">
        <f t="shared" si="0"/>
        <v>0</v>
      </c>
      <c r="N15" s="51">
        <f t="shared" si="1"/>
        <v>0</v>
      </c>
      <c r="O15" s="51">
        <f t="shared" si="2"/>
        <v>0</v>
      </c>
    </row>
    <row r="16" spans="1:15" x14ac:dyDescent="0.2">
      <c r="A16" s="175"/>
      <c r="B16" s="62"/>
      <c r="C16" s="62"/>
      <c r="D16" s="72"/>
      <c r="E16" s="62"/>
      <c r="F16" s="62"/>
      <c r="G16" s="62"/>
      <c r="H16" s="55"/>
      <c r="I16" s="55"/>
      <c r="J16" s="55"/>
      <c r="K16" s="50"/>
      <c r="L16" s="51">
        <f t="shared" si="3"/>
        <v>0</v>
      </c>
      <c r="M16" s="51">
        <f t="shared" si="0"/>
        <v>0</v>
      </c>
      <c r="N16" s="51">
        <f t="shared" si="1"/>
        <v>0</v>
      </c>
      <c r="O16" s="51">
        <f t="shared" si="2"/>
        <v>0</v>
      </c>
    </row>
    <row r="17" spans="1:15" x14ac:dyDescent="0.2">
      <c r="A17" s="175"/>
      <c r="B17" s="172" t="s">
        <v>27</v>
      </c>
      <c r="C17" s="172"/>
      <c r="D17" s="172"/>
      <c r="E17" s="172"/>
      <c r="F17" s="172"/>
      <c r="G17" s="172"/>
      <c r="H17" s="172"/>
      <c r="I17" s="172"/>
      <c r="J17" s="172"/>
      <c r="K17" s="172"/>
      <c r="L17" s="56">
        <f>SUM(L11:L16)</f>
        <v>0</v>
      </c>
      <c r="M17" s="56">
        <f>SUM(M11:M16)</f>
        <v>0</v>
      </c>
      <c r="N17" s="56">
        <f>SUM(N11:N16)</f>
        <v>0</v>
      </c>
      <c r="O17" s="56">
        <f>SUM(O11:O16)</f>
        <v>0</v>
      </c>
    </row>
    <row r="18" spans="1:15" x14ac:dyDescent="0.2">
      <c r="A18" s="174" t="s">
        <v>21</v>
      </c>
      <c r="B18" s="61"/>
      <c r="C18" s="61"/>
      <c r="D18" s="61"/>
      <c r="E18" s="61"/>
      <c r="F18" s="61"/>
      <c r="G18" s="61"/>
      <c r="H18" s="61"/>
      <c r="I18" s="61"/>
      <c r="J18" s="61"/>
      <c r="K18" s="99"/>
      <c r="L18" s="51">
        <f t="shared" si="3"/>
        <v>0</v>
      </c>
      <c r="M18" s="51">
        <f>K18*H18</f>
        <v>0</v>
      </c>
      <c r="N18" s="51">
        <f>K18*I18</f>
        <v>0</v>
      </c>
      <c r="O18" s="51">
        <f>J18*K18</f>
        <v>0</v>
      </c>
    </row>
    <row r="19" spans="1:15" x14ac:dyDescent="0.2">
      <c r="A19" s="174"/>
      <c r="B19" s="61"/>
      <c r="C19" s="61"/>
      <c r="D19" s="71"/>
      <c r="E19" s="54"/>
      <c r="F19" s="62"/>
      <c r="G19" s="62"/>
      <c r="H19" s="62"/>
      <c r="I19" s="62"/>
      <c r="J19" s="62"/>
      <c r="K19" s="99"/>
      <c r="L19" s="51">
        <f t="shared" si="3"/>
        <v>0</v>
      </c>
      <c r="M19" s="51">
        <f>K19*H19</f>
        <v>0</v>
      </c>
      <c r="N19" s="51">
        <f>K19*I19</f>
        <v>0</v>
      </c>
      <c r="O19" s="51">
        <f>J19*K19</f>
        <v>0</v>
      </c>
    </row>
    <row r="20" spans="1:15" x14ac:dyDescent="0.2">
      <c r="A20" s="174"/>
      <c r="B20" s="61"/>
      <c r="C20" s="61"/>
      <c r="D20" s="71"/>
      <c r="E20" s="54"/>
      <c r="F20" s="62"/>
      <c r="G20" s="62"/>
      <c r="H20" s="62"/>
      <c r="I20" s="62"/>
      <c r="J20" s="62"/>
      <c r="K20" s="99"/>
      <c r="L20" s="51">
        <f t="shared" si="3"/>
        <v>0</v>
      </c>
      <c r="M20" s="51">
        <f>K20*H20</f>
        <v>0</v>
      </c>
      <c r="N20" s="51">
        <f>K20*I20</f>
        <v>0</v>
      </c>
      <c r="O20" s="51">
        <f>J20*K20</f>
        <v>0</v>
      </c>
    </row>
    <row r="21" spans="1:15" x14ac:dyDescent="0.2">
      <c r="A21" s="174"/>
      <c r="B21" s="61"/>
      <c r="C21" s="61"/>
      <c r="D21" s="71"/>
      <c r="E21" s="54"/>
      <c r="F21" s="62"/>
      <c r="G21" s="62"/>
      <c r="H21" s="62"/>
      <c r="I21" s="62"/>
      <c r="J21" s="62"/>
      <c r="K21" s="99"/>
      <c r="L21" s="51">
        <f t="shared" si="3"/>
        <v>0</v>
      </c>
      <c r="M21" s="51">
        <f>K21*H21</f>
        <v>0</v>
      </c>
      <c r="N21" s="51">
        <f>K21*I21</f>
        <v>0</v>
      </c>
      <c r="O21" s="51">
        <f>J21*K21</f>
        <v>0</v>
      </c>
    </row>
    <row r="22" spans="1:15" x14ac:dyDescent="0.2">
      <c r="A22" s="174"/>
      <c r="B22" s="172" t="s">
        <v>27</v>
      </c>
      <c r="C22" s="172"/>
      <c r="D22" s="172"/>
      <c r="E22" s="172"/>
      <c r="F22" s="172"/>
      <c r="G22" s="172"/>
      <c r="H22" s="172"/>
      <c r="I22" s="172"/>
      <c r="J22" s="172"/>
      <c r="K22" s="172"/>
      <c r="L22" s="56">
        <f>SUM(L18:L21)</f>
        <v>0</v>
      </c>
      <c r="M22" s="56">
        <f>SUM(M18:M21)</f>
        <v>0</v>
      </c>
      <c r="N22" s="56">
        <f t="shared" ref="N22" si="4">SUM(N18:N21)</f>
        <v>0</v>
      </c>
      <c r="O22" s="56">
        <f>SUM(O18:O21)</f>
        <v>0</v>
      </c>
    </row>
    <row r="23" spans="1:15" x14ac:dyDescent="0.2">
      <c r="A23" s="174" t="s">
        <v>22</v>
      </c>
      <c r="B23" s="61"/>
      <c r="C23" s="61"/>
      <c r="D23" s="61"/>
      <c r="E23" s="61"/>
      <c r="F23" s="61"/>
      <c r="G23" s="61"/>
      <c r="H23" s="61"/>
      <c r="I23" s="61"/>
      <c r="J23" s="61"/>
      <c r="K23" s="99"/>
      <c r="L23" s="51">
        <f t="shared" si="3"/>
        <v>0</v>
      </c>
      <c r="M23" s="51">
        <f>K23*H23</f>
        <v>0</v>
      </c>
      <c r="N23" s="51">
        <f>K23*I23</f>
        <v>0</v>
      </c>
      <c r="O23" s="51">
        <f>J23*K23</f>
        <v>0</v>
      </c>
    </row>
    <row r="24" spans="1:15" x14ac:dyDescent="0.2">
      <c r="A24" s="174"/>
      <c r="B24" s="61"/>
      <c r="C24" s="61"/>
      <c r="D24" s="71"/>
      <c r="E24" s="54"/>
      <c r="F24" s="62"/>
      <c r="G24" s="62"/>
      <c r="H24" s="62"/>
      <c r="I24" s="62"/>
      <c r="J24" s="62"/>
      <c r="K24" s="99"/>
      <c r="L24" s="51">
        <f t="shared" si="3"/>
        <v>0</v>
      </c>
      <c r="M24" s="51">
        <f>K24*H24</f>
        <v>0</v>
      </c>
      <c r="N24" s="51">
        <f>K24*I24</f>
        <v>0</v>
      </c>
      <c r="O24" s="51">
        <f>J24*K24</f>
        <v>0</v>
      </c>
    </row>
    <row r="25" spans="1:15" x14ac:dyDescent="0.2">
      <c r="A25" s="174"/>
      <c r="B25" s="61"/>
      <c r="C25" s="61"/>
      <c r="D25" s="71"/>
      <c r="E25" s="54"/>
      <c r="F25" s="62"/>
      <c r="G25" s="62"/>
      <c r="H25" s="62"/>
      <c r="I25" s="62"/>
      <c r="J25" s="62"/>
      <c r="K25" s="99"/>
      <c r="L25" s="51">
        <f t="shared" si="3"/>
        <v>0</v>
      </c>
      <c r="M25" s="51">
        <f>K25*H25</f>
        <v>0</v>
      </c>
      <c r="N25" s="51">
        <f>K25*I25</f>
        <v>0</v>
      </c>
      <c r="O25" s="51">
        <f>J25*K25</f>
        <v>0</v>
      </c>
    </row>
    <row r="26" spans="1:15" x14ac:dyDescent="0.2">
      <c r="A26" s="174"/>
      <c r="B26" s="61"/>
      <c r="C26" s="61"/>
      <c r="D26" s="71"/>
      <c r="E26" s="54"/>
      <c r="F26" s="62"/>
      <c r="G26" s="62"/>
      <c r="H26" s="62"/>
      <c r="I26" s="62"/>
      <c r="J26" s="62"/>
      <c r="K26" s="99"/>
      <c r="L26" s="51">
        <f t="shared" si="3"/>
        <v>0</v>
      </c>
      <c r="M26" s="51">
        <f>K26*H26</f>
        <v>0</v>
      </c>
      <c r="N26" s="51">
        <f>K26*I26</f>
        <v>0</v>
      </c>
      <c r="O26" s="51">
        <f>J26*K26</f>
        <v>0</v>
      </c>
    </row>
    <row r="27" spans="1:15" x14ac:dyDescent="0.2">
      <c r="A27" s="174"/>
      <c r="B27" s="61"/>
      <c r="C27" s="61"/>
      <c r="D27" s="71"/>
      <c r="E27" s="54"/>
      <c r="F27" s="62"/>
      <c r="G27" s="62"/>
      <c r="H27" s="62"/>
      <c r="I27" s="62"/>
      <c r="J27" s="62"/>
      <c r="K27" s="99"/>
      <c r="L27" s="51">
        <f t="shared" si="3"/>
        <v>0</v>
      </c>
      <c r="M27" s="51">
        <f>K27*H27</f>
        <v>0</v>
      </c>
      <c r="N27" s="51">
        <f>K27*I27</f>
        <v>0</v>
      </c>
      <c r="O27" s="51">
        <f>J27*K27</f>
        <v>0</v>
      </c>
    </row>
    <row r="28" spans="1:15" x14ac:dyDescent="0.2">
      <c r="A28" s="174"/>
      <c r="B28" s="172" t="s">
        <v>27</v>
      </c>
      <c r="C28" s="172"/>
      <c r="D28" s="172"/>
      <c r="E28" s="172"/>
      <c r="F28" s="172"/>
      <c r="G28" s="172"/>
      <c r="H28" s="172"/>
      <c r="I28" s="172"/>
      <c r="J28" s="172"/>
      <c r="K28" s="172"/>
      <c r="L28" s="56">
        <f>SUM(L23:L27)</f>
        <v>0</v>
      </c>
      <c r="M28" s="56">
        <f>SUM(M23:M27)</f>
        <v>0</v>
      </c>
      <c r="N28" s="56">
        <f t="shared" ref="N28" si="5">SUM(N23:N27)</f>
        <v>0</v>
      </c>
      <c r="O28" s="56">
        <f>SUM(O23:O27)</f>
        <v>0</v>
      </c>
    </row>
    <row r="29" spans="1:15" ht="25.5" x14ac:dyDescent="0.2">
      <c r="A29" s="100" t="s">
        <v>1567</v>
      </c>
      <c r="B29" s="61"/>
      <c r="C29" s="61"/>
      <c r="D29" s="61"/>
      <c r="E29" s="61"/>
      <c r="F29" s="61"/>
      <c r="G29" s="96">
        <f>(L17+L22+L28)*F29</f>
        <v>0</v>
      </c>
      <c r="H29" s="96">
        <v>0</v>
      </c>
      <c r="I29" s="96">
        <f>(N17+N22+N28)*F29</f>
        <v>0</v>
      </c>
      <c r="J29" s="96">
        <f>G29</f>
        <v>0</v>
      </c>
      <c r="K29" s="97">
        <v>0</v>
      </c>
      <c r="L29" s="4">
        <f t="shared" si="3"/>
        <v>0</v>
      </c>
      <c r="M29" s="4">
        <f>K29*H29</f>
        <v>0</v>
      </c>
      <c r="N29" s="4">
        <f>K29*I29</f>
        <v>0</v>
      </c>
      <c r="O29" s="4">
        <f>J29*K29</f>
        <v>0</v>
      </c>
    </row>
    <row r="30" spans="1:15" x14ac:dyDescent="0.2">
      <c r="A30" s="172" t="s">
        <v>29</v>
      </c>
      <c r="B30" s="172"/>
      <c r="C30" s="172"/>
      <c r="D30" s="172"/>
      <c r="E30" s="172"/>
      <c r="F30" s="172"/>
      <c r="G30" s="172"/>
      <c r="H30" s="172"/>
      <c r="I30" s="172"/>
      <c r="J30" s="172"/>
      <c r="K30" s="172"/>
      <c r="L30" s="56">
        <f>ROUND(L17+L22+L28+L29,2)</f>
        <v>0</v>
      </c>
      <c r="M30" s="56">
        <f t="shared" ref="M30:O30" si="6">ROUND(M17+M22+M28+M29,2)</f>
        <v>0</v>
      </c>
      <c r="N30" s="56">
        <f t="shared" si="6"/>
        <v>0</v>
      </c>
      <c r="O30" s="56">
        <f t="shared" si="6"/>
        <v>0</v>
      </c>
    </row>
    <row r="31" spans="1:15" x14ac:dyDescent="0.2">
      <c r="A31" s="172" t="s">
        <v>28</v>
      </c>
      <c r="B31" s="172"/>
      <c r="C31" s="172"/>
      <c r="D31" s="172"/>
      <c r="E31" s="172"/>
      <c r="F31" s="172"/>
      <c r="G31" s="172"/>
      <c r="H31" s="172"/>
      <c r="I31" s="172"/>
      <c r="J31" s="172"/>
      <c r="K31" s="172"/>
      <c r="L31" s="172"/>
      <c r="M31" s="172"/>
      <c r="N31" s="172"/>
      <c r="O31" s="57">
        <f>Ribasso</f>
        <v>0.10150000000000001</v>
      </c>
    </row>
    <row r="32" spans="1:15" x14ac:dyDescent="0.2">
      <c r="A32" s="172" t="s">
        <v>31</v>
      </c>
      <c r="B32" s="172"/>
      <c r="C32" s="172"/>
      <c r="D32" s="172"/>
      <c r="E32" s="172"/>
      <c r="F32" s="172"/>
      <c r="G32" s="172"/>
      <c r="H32" s="172"/>
      <c r="I32" s="172"/>
      <c r="J32" s="172"/>
      <c r="K32" s="172"/>
      <c r="L32" s="172"/>
      <c r="M32" s="172"/>
      <c r="N32" s="172"/>
      <c r="O32" s="56">
        <f>ROUND(O31*O30,2)</f>
        <v>0</v>
      </c>
    </row>
    <row r="33" spans="1:15" ht="19.5" x14ac:dyDescent="0.2">
      <c r="A33" s="170" t="s">
        <v>30</v>
      </c>
      <c r="B33" s="170"/>
      <c r="C33" s="170"/>
      <c r="D33" s="170"/>
      <c r="E33" s="170"/>
      <c r="F33" s="170"/>
      <c r="G33" s="170"/>
      <c r="H33" s="170"/>
      <c r="I33" s="170"/>
      <c r="J33" s="170"/>
      <c r="K33" s="170"/>
      <c r="L33" s="58">
        <f>L30-(O31*L30)</f>
        <v>0</v>
      </c>
      <c r="M33" s="58">
        <f>M30</f>
        <v>0</v>
      </c>
      <c r="N33" s="58">
        <f>N30</f>
        <v>0</v>
      </c>
      <c r="O33" s="58">
        <f>O30-O32</f>
        <v>0</v>
      </c>
    </row>
    <row r="34" spans="1:15" ht="19.5" x14ac:dyDescent="0.2">
      <c r="A34" s="170" t="s">
        <v>7</v>
      </c>
      <c r="B34" s="170"/>
      <c r="C34" s="170"/>
      <c r="D34" s="170"/>
      <c r="E34" s="170"/>
      <c r="F34" s="170"/>
      <c r="G34" s="170"/>
      <c r="H34" s="170"/>
      <c r="I34" s="170"/>
      <c r="J34" s="170"/>
      <c r="K34" s="170"/>
      <c r="L34" s="170"/>
      <c r="M34" s="170"/>
      <c r="N34" s="170"/>
      <c r="O34" s="98">
        <f>M33+N33+O33</f>
        <v>0</v>
      </c>
    </row>
    <row r="35" spans="1:15" x14ac:dyDescent="0.2">
      <c r="A35" s="59"/>
      <c r="B35" s="59"/>
      <c r="C35" s="59"/>
      <c r="D35" s="5" t="s">
        <v>4</v>
      </c>
    </row>
    <row r="36" spans="1:15" x14ac:dyDescent="0.2">
      <c r="A36" s="63"/>
      <c r="B36" s="63"/>
      <c r="C36" s="63"/>
      <c r="D36" s="5" t="s">
        <v>37</v>
      </c>
    </row>
  </sheetData>
  <mergeCells count="22">
    <mergeCell ref="A34:N34"/>
    <mergeCell ref="B22:K22"/>
    <mergeCell ref="A30:K30"/>
    <mergeCell ref="A31:N31"/>
    <mergeCell ref="A32:N32"/>
    <mergeCell ref="A33:K33"/>
    <mergeCell ref="A23:A28"/>
    <mergeCell ref="B28:K28"/>
    <mergeCell ref="A11:A17"/>
    <mergeCell ref="B17:K17"/>
    <mergeCell ref="A18:A22"/>
    <mergeCell ref="B1:O1"/>
    <mergeCell ref="A2:O2"/>
    <mergeCell ref="C3:I3"/>
    <mergeCell ref="J3:K3"/>
    <mergeCell ref="L3:O9"/>
    <mergeCell ref="C4:I5"/>
    <mergeCell ref="J4:J5"/>
    <mergeCell ref="B6:K6"/>
    <mergeCell ref="C7:K7"/>
    <mergeCell ref="D8:K8"/>
    <mergeCell ref="B9:K9"/>
  </mergeCells>
  <pageMargins left="0.7" right="0.7" top="0.75" bottom="0.75" header="0.3" footer="0.3"/>
  <pageSetup paperSize="8" scale="68"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2A00-000000000000}">
          <x14:formula1>
            <xm:f>Appoggio!$A$2:$A$5</xm:f>
          </x14:formula1>
          <xm:sqref>B7</xm:sqref>
        </x14:dataValidation>
        <x14:dataValidation type="list" allowBlank="1" showInputMessage="1" showErrorMessage="1" xr:uid="{00000000-0002-0000-2A00-000001000000}">
          <x14:formula1>
            <xm:f>Appoggio!$D$2:$D$3</xm:f>
          </x14:formula1>
          <xm:sqref>J4:J5</xm:sqref>
        </x14:dataValidation>
        <x14:dataValidation type="list" allowBlank="1" showInputMessage="1" showErrorMessage="1" xr:uid="{00000000-0002-0000-2A00-000002000000}">
          <x14:formula1>
            <xm:f>Appoggio!$C$2:$C$3</xm:f>
          </x14:formula1>
          <xm:sqref>K29</xm:sqref>
        </x14:dataValidation>
      </x14:dataValidations>
    </ext>
  </extLst>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O36"/>
  <sheetViews>
    <sheetView topLeftCell="G15" zoomScaleNormal="100" workbookViewId="0">
      <selection activeCell="E47" sqref="A1:E49"/>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0"/>
      <c r="B1" s="152" t="s">
        <v>1560</v>
      </c>
      <c r="C1" s="153"/>
      <c r="D1" s="153"/>
      <c r="E1" s="153"/>
      <c r="F1" s="153"/>
      <c r="G1" s="153"/>
      <c r="H1" s="153"/>
      <c r="I1" s="153"/>
      <c r="J1" s="153"/>
      <c r="K1" s="153"/>
      <c r="L1" s="153"/>
      <c r="M1" s="153"/>
      <c r="N1" s="153"/>
      <c r="O1" s="154"/>
    </row>
    <row r="2" spans="1:15" ht="19.5" x14ac:dyDescent="0.25">
      <c r="A2" s="149" t="s">
        <v>1559</v>
      </c>
      <c r="B2" s="150"/>
      <c r="C2" s="150"/>
      <c r="D2" s="150"/>
      <c r="E2" s="150"/>
      <c r="F2" s="150"/>
      <c r="G2" s="150"/>
      <c r="H2" s="150"/>
      <c r="I2" s="150"/>
      <c r="J2" s="150"/>
      <c r="K2" s="150"/>
      <c r="L2" s="150"/>
      <c r="M2" s="150"/>
      <c r="N2" s="150"/>
      <c r="O2" s="151"/>
    </row>
    <row r="3" spans="1:15" x14ac:dyDescent="0.2">
      <c r="A3" s="30" t="s">
        <v>0</v>
      </c>
      <c r="B3" s="82" t="str">
        <f>INTESTAZIONE!B2</f>
        <v>Tecnocostruzioni s.r.l.</v>
      </c>
      <c r="C3" s="164" t="s">
        <v>1558</v>
      </c>
      <c r="D3" s="165"/>
      <c r="E3" s="165"/>
      <c r="F3" s="165"/>
      <c r="G3" s="165"/>
      <c r="H3" s="165"/>
      <c r="I3" s="166"/>
      <c r="J3" s="203" t="s">
        <v>1616</v>
      </c>
      <c r="K3" s="204"/>
      <c r="L3" s="155"/>
      <c r="M3" s="155"/>
      <c r="N3" s="156"/>
      <c r="O3" s="157"/>
    </row>
    <row r="4" spans="1:15" ht="30" customHeight="1" x14ac:dyDescent="0.2">
      <c r="A4" s="30" t="s">
        <v>1</v>
      </c>
      <c r="B4" s="44"/>
      <c r="C4" s="179"/>
      <c r="D4" s="180"/>
      <c r="E4" s="180"/>
      <c r="F4" s="180"/>
      <c r="G4" s="180"/>
      <c r="H4" s="180"/>
      <c r="I4" s="181"/>
      <c r="J4" s="205"/>
      <c r="K4" s="45" t="s">
        <v>1617</v>
      </c>
      <c r="L4" s="158"/>
      <c r="M4" s="158"/>
      <c r="N4" s="159"/>
      <c r="O4" s="160"/>
    </row>
    <row r="5" spans="1:15" x14ac:dyDescent="0.2">
      <c r="A5" s="30" t="s">
        <v>2</v>
      </c>
      <c r="B5" s="46"/>
      <c r="C5" s="167"/>
      <c r="D5" s="168"/>
      <c r="E5" s="168"/>
      <c r="F5" s="168"/>
      <c r="G5" s="168"/>
      <c r="H5" s="168"/>
      <c r="I5" s="169"/>
      <c r="J5" s="206"/>
      <c r="K5" s="47"/>
      <c r="L5" s="158"/>
      <c r="M5" s="158"/>
      <c r="N5" s="159"/>
      <c r="O5" s="160"/>
    </row>
    <row r="6" spans="1:15" x14ac:dyDescent="0.2">
      <c r="A6" s="83" t="s">
        <v>19</v>
      </c>
      <c r="B6" s="202"/>
      <c r="C6" s="202"/>
      <c r="D6" s="202"/>
      <c r="E6" s="202"/>
      <c r="F6" s="202"/>
      <c r="G6" s="202"/>
      <c r="H6" s="202"/>
      <c r="I6" s="202"/>
      <c r="J6" s="202"/>
      <c r="K6" s="202"/>
      <c r="L6" s="158"/>
      <c r="M6" s="158"/>
      <c r="N6" s="159"/>
      <c r="O6" s="160"/>
    </row>
    <row r="7" spans="1:15" x14ac:dyDescent="0.2">
      <c r="A7" s="83" t="s">
        <v>39</v>
      </c>
      <c r="B7" s="30"/>
      <c r="C7" s="171" t="s">
        <v>40</v>
      </c>
      <c r="D7" s="171"/>
      <c r="E7" s="171"/>
      <c r="F7" s="171"/>
      <c r="G7" s="171"/>
      <c r="H7" s="171"/>
      <c r="I7" s="171"/>
      <c r="J7" s="171"/>
      <c r="K7" s="171"/>
      <c r="L7" s="158"/>
      <c r="M7" s="158"/>
      <c r="N7" s="159"/>
      <c r="O7" s="160"/>
    </row>
    <row r="8" spans="1:15" x14ac:dyDescent="0.2">
      <c r="A8" s="84" t="s">
        <v>1557</v>
      </c>
      <c r="B8" s="30"/>
      <c r="C8" s="30"/>
      <c r="D8" s="171" t="s">
        <v>41</v>
      </c>
      <c r="E8" s="171"/>
      <c r="F8" s="171"/>
      <c r="G8" s="171"/>
      <c r="H8" s="171"/>
      <c r="I8" s="171"/>
      <c r="J8" s="171"/>
      <c r="K8" s="171"/>
      <c r="L8" s="158"/>
      <c r="M8" s="158"/>
      <c r="N8" s="159"/>
      <c r="O8" s="160"/>
    </row>
    <row r="9" spans="1:15" ht="84" customHeight="1" x14ac:dyDescent="0.2">
      <c r="A9" s="84" t="s">
        <v>3</v>
      </c>
      <c r="B9" s="173"/>
      <c r="C9" s="173"/>
      <c r="D9" s="173"/>
      <c r="E9" s="173"/>
      <c r="F9" s="173"/>
      <c r="G9" s="173"/>
      <c r="H9" s="173"/>
      <c r="I9" s="173"/>
      <c r="J9" s="173"/>
      <c r="K9" s="173"/>
      <c r="L9" s="161"/>
      <c r="M9" s="161"/>
      <c r="N9" s="162"/>
      <c r="O9" s="163"/>
    </row>
    <row r="10" spans="1:15" ht="63.75" x14ac:dyDescent="0.2">
      <c r="A10" s="48" t="s">
        <v>38</v>
      </c>
      <c r="B10" s="49" t="s">
        <v>9</v>
      </c>
      <c r="C10" s="49" t="s">
        <v>1568</v>
      </c>
      <c r="D10" s="49" t="s">
        <v>3</v>
      </c>
      <c r="E10" s="49" t="s">
        <v>13</v>
      </c>
      <c r="F10" s="49" t="s">
        <v>14</v>
      </c>
      <c r="G10" s="49" t="s">
        <v>16</v>
      </c>
      <c r="H10" s="49" t="s">
        <v>17</v>
      </c>
      <c r="I10" s="49" t="s">
        <v>18</v>
      </c>
      <c r="J10" s="49" t="s">
        <v>15</v>
      </c>
      <c r="K10" s="49" t="s">
        <v>23</v>
      </c>
      <c r="L10" s="49" t="s">
        <v>1556</v>
      </c>
      <c r="M10" s="49" t="s">
        <v>26</v>
      </c>
      <c r="N10" s="49" t="s">
        <v>25</v>
      </c>
      <c r="O10" s="49" t="s">
        <v>24</v>
      </c>
    </row>
    <row r="11" spans="1:15" x14ac:dyDescent="0.2">
      <c r="A11" s="175" t="s">
        <v>20</v>
      </c>
      <c r="B11" s="61"/>
      <c r="C11" s="61"/>
      <c r="D11" s="61"/>
      <c r="E11" s="61"/>
      <c r="F11" s="61"/>
      <c r="G11" s="61"/>
      <c r="H11" s="61"/>
      <c r="I11" s="61"/>
      <c r="J11" s="61"/>
      <c r="K11" s="99"/>
      <c r="L11" s="51">
        <f>G11*K11</f>
        <v>0</v>
      </c>
      <c r="M11" s="51">
        <f t="shared" ref="M11:M16" si="0">K11*H11</f>
        <v>0</v>
      </c>
      <c r="N11" s="51">
        <f t="shared" ref="N11:N16" si="1">K11*I11</f>
        <v>0</v>
      </c>
      <c r="O11" s="51">
        <f t="shared" ref="O11:O16" si="2">J11*K11</f>
        <v>0</v>
      </c>
    </row>
    <row r="12" spans="1:15" x14ac:dyDescent="0.2">
      <c r="A12" s="175"/>
      <c r="B12" s="61"/>
      <c r="C12" s="61"/>
      <c r="D12" s="71"/>
      <c r="E12" s="61"/>
      <c r="F12" s="62"/>
      <c r="G12" s="62"/>
      <c r="H12" s="62"/>
      <c r="I12" s="62"/>
      <c r="J12" s="62"/>
      <c r="K12" s="99"/>
      <c r="L12" s="51">
        <f t="shared" ref="L12:L29" si="3">G12*K12</f>
        <v>0</v>
      </c>
      <c r="M12" s="51">
        <f t="shared" si="0"/>
        <v>0</v>
      </c>
      <c r="N12" s="51">
        <f t="shared" si="1"/>
        <v>0</v>
      </c>
      <c r="O12" s="51">
        <f t="shared" si="2"/>
        <v>0</v>
      </c>
    </row>
    <row r="13" spans="1:15" x14ac:dyDescent="0.2">
      <c r="A13" s="175"/>
      <c r="B13" s="61"/>
      <c r="C13" s="61"/>
      <c r="D13" s="71"/>
      <c r="E13" s="61"/>
      <c r="F13" s="62"/>
      <c r="G13" s="62"/>
      <c r="H13" s="62"/>
      <c r="I13" s="62"/>
      <c r="J13" s="62"/>
      <c r="K13" s="52"/>
      <c r="L13" s="51">
        <f t="shared" si="3"/>
        <v>0</v>
      </c>
      <c r="M13" s="51">
        <f t="shared" si="0"/>
        <v>0</v>
      </c>
      <c r="N13" s="51">
        <f t="shared" si="1"/>
        <v>0</v>
      </c>
      <c r="O13" s="51">
        <f t="shared" si="2"/>
        <v>0</v>
      </c>
    </row>
    <row r="14" spans="1:15" x14ac:dyDescent="0.2">
      <c r="A14" s="175"/>
      <c r="B14" s="61"/>
      <c r="C14" s="61"/>
      <c r="D14" s="71"/>
      <c r="E14" s="61"/>
      <c r="F14" s="62"/>
      <c r="G14" s="62"/>
      <c r="H14" s="62"/>
      <c r="I14" s="62"/>
      <c r="J14" s="62"/>
      <c r="K14" s="50"/>
      <c r="L14" s="51">
        <f t="shared" si="3"/>
        <v>0</v>
      </c>
      <c r="M14" s="51">
        <f t="shared" si="0"/>
        <v>0</v>
      </c>
      <c r="N14" s="51">
        <f t="shared" si="1"/>
        <v>0</v>
      </c>
      <c r="O14" s="51">
        <f t="shared" si="2"/>
        <v>0</v>
      </c>
    </row>
    <row r="15" spans="1:15" x14ac:dyDescent="0.2">
      <c r="A15" s="175"/>
      <c r="B15" s="61"/>
      <c r="C15" s="61"/>
      <c r="D15" s="53"/>
      <c r="E15" s="54"/>
      <c r="F15" s="55"/>
      <c r="G15" s="55"/>
      <c r="H15" s="55"/>
      <c r="I15" s="55"/>
      <c r="J15" s="55"/>
      <c r="K15" s="50"/>
      <c r="L15" s="51">
        <f t="shared" si="3"/>
        <v>0</v>
      </c>
      <c r="M15" s="51">
        <f t="shared" si="0"/>
        <v>0</v>
      </c>
      <c r="N15" s="51">
        <f t="shared" si="1"/>
        <v>0</v>
      </c>
      <c r="O15" s="51">
        <f t="shared" si="2"/>
        <v>0</v>
      </c>
    </row>
    <row r="16" spans="1:15" x14ac:dyDescent="0.2">
      <c r="A16" s="175"/>
      <c r="B16" s="62"/>
      <c r="C16" s="62"/>
      <c r="D16" s="72"/>
      <c r="E16" s="62"/>
      <c r="F16" s="62"/>
      <c r="G16" s="62"/>
      <c r="H16" s="55"/>
      <c r="I16" s="55"/>
      <c r="J16" s="55"/>
      <c r="K16" s="50"/>
      <c r="L16" s="51">
        <f t="shared" si="3"/>
        <v>0</v>
      </c>
      <c r="M16" s="51">
        <f t="shared" si="0"/>
        <v>0</v>
      </c>
      <c r="N16" s="51">
        <f t="shared" si="1"/>
        <v>0</v>
      </c>
      <c r="O16" s="51">
        <f t="shared" si="2"/>
        <v>0</v>
      </c>
    </row>
    <row r="17" spans="1:15" x14ac:dyDescent="0.2">
      <c r="A17" s="175"/>
      <c r="B17" s="172" t="s">
        <v>27</v>
      </c>
      <c r="C17" s="172"/>
      <c r="D17" s="172"/>
      <c r="E17" s="172"/>
      <c r="F17" s="172"/>
      <c r="G17" s="172"/>
      <c r="H17" s="172"/>
      <c r="I17" s="172"/>
      <c r="J17" s="172"/>
      <c r="K17" s="172"/>
      <c r="L17" s="56">
        <f>SUM(L11:L16)</f>
        <v>0</v>
      </c>
      <c r="M17" s="56">
        <f>SUM(M11:M16)</f>
        <v>0</v>
      </c>
      <c r="N17" s="56">
        <f>SUM(N11:N16)</f>
        <v>0</v>
      </c>
      <c r="O17" s="56">
        <f>SUM(O11:O16)</f>
        <v>0</v>
      </c>
    </row>
    <row r="18" spans="1:15" x14ac:dyDescent="0.2">
      <c r="A18" s="174" t="s">
        <v>21</v>
      </c>
      <c r="B18" s="61"/>
      <c r="C18" s="61"/>
      <c r="D18" s="61"/>
      <c r="E18" s="61"/>
      <c r="F18" s="61"/>
      <c r="G18" s="61"/>
      <c r="H18" s="61"/>
      <c r="I18" s="61"/>
      <c r="J18" s="61"/>
      <c r="K18" s="99"/>
      <c r="L18" s="51">
        <f t="shared" si="3"/>
        <v>0</v>
      </c>
      <c r="M18" s="51">
        <f>K18*H18</f>
        <v>0</v>
      </c>
      <c r="N18" s="51">
        <f>K18*I18</f>
        <v>0</v>
      </c>
      <c r="O18" s="51">
        <f>J18*K18</f>
        <v>0</v>
      </c>
    </row>
    <row r="19" spans="1:15" x14ac:dyDescent="0.2">
      <c r="A19" s="174"/>
      <c r="B19" s="61"/>
      <c r="C19" s="61"/>
      <c r="D19" s="71"/>
      <c r="E19" s="54"/>
      <c r="F19" s="62"/>
      <c r="G19" s="62"/>
      <c r="H19" s="62"/>
      <c r="I19" s="62"/>
      <c r="J19" s="62"/>
      <c r="K19" s="99"/>
      <c r="L19" s="51">
        <f t="shared" si="3"/>
        <v>0</v>
      </c>
      <c r="M19" s="51">
        <f>K19*H19</f>
        <v>0</v>
      </c>
      <c r="N19" s="51">
        <f>K19*I19</f>
        <v>0</v>
      </c>
      <c r="O19" s="51">
        <f>J19*K19</f>
        <v>0</v>
      </c>
    </row>
    <row r="20" spans="1:15" x14ac:dyDescent="0.2">
      <c r="A20" s="174"/>
      <c r="B20" s="61"/>
      <c r="C20" s="61"/>
      <c r="D20" s="71"/>
      <c r="E20" s="54"/>
      <c r="F20" s="62"/>
      <c r="G20" s="62"/>
      <c r="H20" s="62"/>
      <c r="I20" s="62"/>
      <c r="J20" s="62"/>
      <c r="K20" s="99"/>
      <c r="L20" s="51">
        <f t="shared" si="3"/>
        <v>0</v>
      </c>
      <c r="M20" s="51">
        <f>K20*H20</f>
        <v>0</v>
      </c>
      <c r="N20" s="51">
        <f>K20*I20</f>
        <v>0</v>
      </c>
      <c r="O20" s="51">
        <f>J20*K20</f>
        <v>0</v>
      </c>
    </row>
    <row r="21" spans="1:15" x14ac:dyDescent="0.2">
      <c r="A21" s="174"/>
      <c r="B21" s="61"/>
      <c r="C21" s="61"/>
      <c r="D21" s="71"/>
      <c r="E21" s="54"/>
      <c r="F21" s="62"/>
      <c r="G21" s="62"/>
      <c r="H21" s="62"/>
      <c r="I21" s="62"/>
      <c r="J21" s="62"/>
      <c r="K21" s="99"/>
      <c r="L21" s="51">
        <f t="shared" si="3"/>
        <v>0</v>
      </c>
      <c r="M21" s="51">
        <f>K21*H21</f>
        <v>0</v>
      </c>
      <c r="N21" s="51">
        <f>K21*I21</f>
        <v>0</v>
      </c>
      <c r="O21" s="51">
        <f>J21*K21</f>
        <v>0</v>
      </c>
    </row>
    <row r="22" spans="1:15" x14ac:dyDescent="0.2">
      <c r="A22" s="174"/>
      <c r="B22" s="172" t="s">
        <v>27</v>
      </c>
      <c r="C22" s="172"/>
      <c r="D22" s="172"/>
      <c r="E22" s="172"/>
      <c r="F22" s="172"/>
      <c r="G22" s="172"/>
      <c r="H22" s="172"/>
      <c r="I22" s="172"/>
      <c r="J22" s="172"/>
      <c r="K22" s="172"/>
      <c r="L22" s="56">
        <f>SUM(L18:L21)</f>
        <v>0</v>
      </c>
      <c r="M22" s="56">
        <f>SUM(M18:M21)</f>
        <v>0</v>
      </c>
      <c r="N22" s="56">
        <f t="shared" ref="N22" si="4">SUM(N18:N21)</f>
        <v>0</v>
      </c>
      <c r="O22" s="56">
        <f>SUM(O18:O21)</f>
        <v>0</v>
      </c>
    </row>
    <row r="23" spans="1:15" x14ac:dyDescent="0.2">
      <c r="A23" s="174" t="s">
        <v>22</v>
      </c>
      <c r="B23" s="61"/>
      <c r="C23" s="61"/>
      <c r="D23" s="61"/>
      <c r="E23" s="61"/>
      <c r="F23" s="61"/>
      <c r="G23" s="61"/>
      <c r="H23" s="61"/>
      <c r="I23" s="61"/>
      <c r="J23" s="61"/>
      <c r="K23" s="99"/>
      <c r="L23" s="51">
        <f t="shared" si="3"/>
        <v>0</v>
      </c>
      <c r="M23" s="51">
        <f>K23*H23</f>
        <v>0</v>
      </c>
      <c r="N23" s="51">
        <f>K23*I23</f>
        <v>0</v>
      </c>
      <c r="O23" s="51">
        <f>J23*K23</f>
        <v>0</v>
      </c>
    </row>
    <row r="24" spans="1:15" x14ac:dyDescent="0.2">
      <c r="A24" s="174"/>
      <c r="B24" s="61"/>
      <c r="C24" s="61"/>
      <c r="D24" s="71"/>
      <c r="E24" s="54"/>
      <c r="F24" s="62"/>
      <c r="G24" s="62"/>
      <c r="H24" s="62"/>
      <c r="I24" s="62"/>
      <c r="J24" s="62"/>
      <c r="K24" s="99"/>
      <c r="L24" s="51">
        <f t="shared" si="3"/>
        <v>0</v>
      </c>
      <c r="M24" s="51">
        <f>K24*H24</f>
        <v>0</v>
      </c>
      <c r="N24" s="51">
        <f>K24*I24</f>
        <v>0</v>
      </c>
      <c r="O24" s="51">
        <f>J24*K24</f>
        <v>0</v>
      </c>
    </row>
    <row r="25" spans="1:15" x14ac:dyDescent="0.2">
      <c r="A25" s="174"/>
      <c r="B25" s="61"/>
      <c r="C25" s="61"/>
      <c r="D25" s="71"/>
      <c r="E25" s="54"/>
      <c r="F25" s="62"/>
      <c r="G25" s="62"/>
      <c r="H25" s="62"/>
      <c r="I25" s="62"/>
      <c r="J25" s="62"/>
      <c r="K25" s="99"/>
      <c r="L25" s="51">
        <f t="shared" si="3"/>
        <v>0</v>
      </c>
      <c r="M25" s="51">
        <f>K25*H25</f>
        <v>0</v>
      </c>
      <c r="N25" s="51">
        <f>K25*I25</f>
        <v>0</v>
      </c>
      <c r="O25" s="51">
        <f>J25*K25</f>
        <v>0</v>
      </c>
    </row>
    <row r="26" spans="1:15" x14ac:dyDescent="0.2">
      <c r="A26" s="174"/>
      <c r="B26" s="61"/>
      <c r="C26" s="61"/>
      <c r="D26" s="71"/>
      <c r="E26" s="54"/>
      <c r="F26" s="62"/>
      <c r="G26" s="62"/>
      <c r="H26" s="62"/>
      <c r="I26" s="62"/>
      <c r="J26" s="62"/>
      <c r="K26" s="99"/>
      <c r="L26" s="51">
        <f t="shared" si="3"/>
        <v>0</v>
      </c>
      <c r="M26" s="51">
        <f>K26*H26</f>
        <v>0</v>
      </c>
      <c r="N26" s="51">
        <f>K26*I26</f>
        <v>0</v>
      </c>
      <c r="O26" s="51">
        <f>J26*K26</f>
        <v>0</v>
      </c>
    </row>
    <row r="27" spans="1:15" x14ac:dyDescent="0.2">
      <c r="A27" s="174"/>
      <c r="B27" s="61"/>
      <c r="C27" s="61"/>
      <c r="D27" s="71"/>
      <c r="E27" s="54"/>
      <c r="F27" s="62"/>
      <c r="G27" s="62"/>
      <c r="H27" s="62"/>
      <c r="I27" s="62"/>
      <c r="J27" s="62"/>
      <c r="K27" s="99"/>
      <c r="L27" s="51">
        <f t="shared" si="3"/>
        <v>0</v>
      </c>
      <c r="M27" s="51">
        <f>K27*H27</f>
        <v>0</v>
      </c>
      <c r="N27" s="51">
        <f>K27*I27</f>
        <v>0</v>
      </c>
      <c r="O27" s="51">
        <f>J27*K27</f>
        <v>0</v>
      </c>
    </row>
    <row r="28" spans="1:15" x14ac:dyDescent="0.2">
      <c r="A28" s="174"/>
      <c r="B28" s="172" t="s">
        <v>27</v>
      </c>
      <c r="C28" s="172"/>
      <c r="D28" s="172"/>
      <c r="E28" s="172"/>
      <c r="F28" s="172"/>
      <c r="G28" s="172"/>
      <c r="H28" s="172"/>
      <c r="I28" s="172"/>
      <c r="J28" s="172"/>
      <c r="K28" s="172"/>
      <c r="L28" s="56">
        <f>SUM(L23:L27)</f>
        <v>0</v>
      </c>
      <c r="M28" s="56">
        <f>SUM(M23:M27)</f>
        <v>0</v>
      </c>
      <c r="N28" s="56">
        <f t="shared" ref="N28" si="5">SUM(N23:N27)</f>
        <v>0</v>
      </c>
      <c r="O28" s="56">
        <f>SUM(O23:O27)</f>
        <v>0</v>
      </c>
    </row>
    <row r="29" spans="1:15" ht="25.5" x14ac:dyDescent="0.2">
      <c r="A29" s="100" t="s">
        <v>1567</v>
      </c>
      <c r="B29" s="61"/>
      <c r="C29" s="61"/>
      <c r="D29" s="61"/>
      <c r="E29" s="61"/>
      <c r="F29" s="61"/>
      <c r="G29" s="96">
        <f>(L17+L22+L28)*F29</f>
        <v>0</v>
      </c>
      <c r="H29" s="96">
        <v>0</v>
      </c>
      <c r="I29" s="96">
        <f>(N17+N22+N28)*F29</f>
        <v>0</v>
      </c>
      <c r="J29" s="96">
        <f>G29</f>
        <v>0</v>
      </c>
      <c r="K29" s="97">
        <v>0</v>
      </c>
      <c r="L29" s="4">
        <f t="shared" si="3"/>
        <v>0</v>
      </c>
      <c r="M29" s="4">
        <f>K29*H29</f>
        <v>0</v>
      </c>
      <c r="N29" s="4">
        <f>K29*I29</f>
        <v>0</v>
      </c>
      <c r="O29" s="4">
        <f>J29*K29</f>
        <v>0</v>
      </c>
    </row>
    <row r="30" spans="1:15" x14ac:dyDescent="0.2">
      <c r="A30" s="172" t="s">
        <v>29</v>
      </c>
      <c r="B30" s="172"/>
      <c r="C30" s="172"/>
      <c r="D30" s="172"/>
      <c r="E30" s="172"/>
      <c r="F30" s="172"/>
      <c r="G30" s="172"/>
      <c r="H30" s="172"/>
      <c r="I30" s="172"/>
      <c r="J30" s="172"/>
      <c r="K30" s="172"/>
      <c r="L30" s="56">
        <f>ROUND(L17+L22+L28+L29,2)</f>
        <v>0</v>
      </c>
      <c r="M30" s="56">
        <f t="shared" ref="M30:O30" si="6">ROUND(M17+M22+M28+M29,2)</f>
        <v>0</v>
      </c>
      <c r="N30" s="56">
        <f t="shared" si="6"/>
        <v>0</v>
      </c>
      <c r="O30" s="56">
        <f t="shared" si="6"/>
        <v>0</v>
      </c>
    </row>
    <row r="31" spans="1:15" x14ac:dyDescent="0.2">
      <c r="A31" s="172" t="s">
        <v>28</v>
      </c>
      <c r="B31" s="172"/>
      <c r="C31" s="172"/>
      <c r="D31" s="172"/>
      <c r="E31" s="172"/>
      <c r="F31" s="172"/>
      <c r="G31" s="172"/>
      <c r="H31" s="172"/>
      <c r="I31" s="172"/>
      <c r="J31" s="172"/>
      <c r="K31" s="172"/>
      <c r="L31" s="172"/>
      <c r="M31" s="172"/>
      <c r="N31" s="172"/>
      <c r="O31" s="57">
        <f>Ribasso</f>
        <v>0.10150000000000001</v>
      </c>
    </row>
    <row r="32" spans="1:15" x14ac:dyDescent="0.2">
      <c r="A32" s="172" t="s">
        <v>31</v>
      </c>
      <c r="B32" s="172"/>
      <c r="C32" s="172"/>
      <c r="D32" s="172"/>
      <c r="E32" s="172"/>
      <c r="F32" s="172"/>
      <c r="G32" s="172"/>
      <c r="H32" s="172"/>
      <c r="I32" s="172"/>
      <c r="J32" s="172"/>
      <c r="K32" s="172"/>
      <c r="L32" s="172"/>
      <c r="M32" s="172"/>
      <c r="N32" s="172"/>
      <c r="O32" s="56">
        <f>ROUND(O31*O30,2)</f>
        <v>0</v>
      </c>
    </row>
    <row r="33" spans="1:15" ht="19.5" x14ac:dyDescent="0.2">
      <c r="A33" s="170" t="s">
        <v>30</v>
      </c>
      <c r="B33" s="170"/>
      <c r="C33" s="170"/>
      <c r="D33" s="170"/>
      <c r="E33" s="170"/>
      <c r="F33" s="170"/>
      <c r="G33" s="170"/>
      <c r="H33" s="170"/>
      <c r="I33" s="170"/>
      <c r="J33" s="170"/>
      <c r="K33" s="170"/>
      <c r="L33" s="58">
        <f>L30-(O31*L30)</f>
        <v>0</v>
      </c>
      <c r="M33" s="58">
        <f>M30</f>
        <v>0</v>
      </c>
      <c r="N33" s="58">
        <f>N30</f>
        <v>0</v>
      </c>
      <c r="O33" s="58">
        <f>O30-O32</f>
        <v>0</v>
      </c>
    </row>
    <row r="34" spans="1:15" ht="19.5" x14ac:dyDescent="0.2">
      <c r="A34" s="170" t="s">
        <v>7</v>
      </c>
      <c r="B34" s="170"/>
      <c r="C34" s="170"/>
      <c r="D34" s="170"/>
      <c r="E34" s="170"/>
      <c r="F34" s="170"/>
      <c r="G34" s="170"/>
      <c r="H34" s="170"/>
      <c r="I34" s="170"/>
      <c r="J34" s="170"/>
      <c r="K34" s="170"/>
      <c r="L34" s="170"/>
      <c r="M34" s="170"/>
      <c r="N34" s="170"/>
      <c r="O34" s="98">
        <f>M33+N33+O33</f>
        <v>0</v>
      </c>
    </row>
    <row r="35" spans="1:15" x14ac:dyDescent="0.2">
      <c r="A35" s="59"/>
      <c r="B35" s="59"/>
      <c r="C35" s="59"/>
      <c r="D35" s="5" t="s">
        <v>4</v>
      </c>
    </row>
    <row r="36" spans="1:15" x14ac:dyDescent="0.2">
      <c r="A36" s="63"/>
      <c r="B36" s="63"/>
      <c r="C36" s="63"/>
      <c r="D36" s="5" t="s">
        <v>37</v>
      </c>
    </row>
  </sheetData>
  <mergeCells count="22">
    <mergeCell ref="A34:N34"/>
    <mergeCell ref="B22:K22"/>
    <mergeCell ref="A30:K30"/>
    <mergeCell ref="A31:N31"/>
    <mergeCell ref="A32:N32"/>
    <mergeCell ref="A33:K33"/>
    <mergeCell ref="A23:A28"/>
    <mergeCell ref="B28:K28"/>
    <mergeCell ref="A11:A17"/>
    <mergeCell ref="B17:K17"/>
    <mergeCell ref="A18:A22"/>
    <mergeCell ref="B1:O1"/>
    <mergeCell ref="A2:O2"/>
    <mergeCell ref="C3:I3"/>
    <mergeCell ref="J3:K3"/>
    <mergeCell ref="L3:O9"/>
    <mergeCell ref="C4:I5"/>
    <mergeCell ref="J4:J5"/>
    <mergeCell ref="B6:K6"/>
    <mergeCell ref="C7:K7"/>
    <mergeCell ref="D8:K8"/>
    <mergeCell ref="B9:K9"/>
  </mergeCells>
  <pageMargins left="0.7" right="0.7" top="0.75" bottom="0.75" header="0.3" footer="0.3"/>
  <pageSetup paperSize="8" scale="68"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2B00-000000000000}">
          <x14:formula1>
            <xm:f>Appoggio!$C$2:$C$3</xm:f>
          </x14:formula1>
          <xm:sqref>K29</xm:sqref>
        </x14:dataValidation>
        <x14:dataValidation type="list" allowBlank="1" showInputMessage="1" showErrorMessage="1" xr:uid="{00000000-0002-0000-2B00-000001000000}">
          <x14:formula1>
            <xm:f>Appoggio!$D$2:$D$3</xm:f>
          </x14:formula1>
          <xm:sqref>J4:J5</xm:sqref>
        </x14:dataValidation>
        <x14:dataValidation type="list" allowBlank="1" showInputMessage="1" showErrorMessage="1" xr:uid="{00000000-0002-0000-2B00-000002000000}">
          <x14:formula1>
            <xm:f>Appoggio!$A$2:$A$5</xm:f>
          </x14:formula1>
          <xm:sqref>B7</xm:sqref>
        </x14:dataValidation>
      </x14:dataValidations>
    </ext>
  </extLst>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O36"/>
  <sheetViews>
    <sheetView topLeftCell="G13" zoomScaleNormal="100" workbookViewId="0">
      <selection activeCell="E47" sqref="A1:E49"/>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0"/>
      <c r="B1" s="152" t="s">
        <v>1560</v>
      </c>
      <c r="C1" s="153"/>
      <c r="D1" s="153"/>
      <c r="E1" s="153"/>
      <c r="F1" s="153"/>
      <c r="G1" s="153"/>
      <c r="H1" s="153"/>
      <c r="I1" s="153"/>
      <c r="J1" s="153"/>
      <c r="K1" s="153"/>
      <c r="L1" s="153"/>
      <c r="M1" s="153"/>
      <c r="N1" s="153"/>
      <c r="O1" s="154"/>
    </row>
    <row r="2" spans="1:15" ht="19.5" x14ac:dyDescent="0.25">
      <c r="A2" s="149" t="s">
        <v>1559</v>
      </c>
      <c r="B2" s="150"/>
      <c r="C2" s="150"/>
      <c r="D2" s="150"/>
      <c r="E2" s="150"/>
      <c r="F2" s="150"/>
      <c r="G2" s="150"/>
      <c r="H2" s="150"/>
      <c r="I2" s="150"/>
      <c r="J2" s="150"/>
      <c r="K2" s="150"/>
      <c r="L2" s="150"/>
      <c r="M2" s="150"/>
      <c r="N2" s="150"/>
      <c r="O2" s="151"/>
    </row>
    <row r="3" spans="1:15" x14ac:dyDescent="0.2">
      <c r="A3" s="30" t="s">
        <v>0</v>
      </c>
      <c r="B3" s="82" t="str">
        <f>INTESTAZIONE!B2</f>
        <v>Tecnocostruzioni s.r.l.</v>
      </c>
      <c r="C3" s="164" t="s">
        <v>1558</v>
      </c>
      <c r="D3" s="165"/>
      <c r="E3" s="165"/>
      <c r="F3" s="165"/>
      <c r="G3" s="165"/>
      <c r="H3" s="165"/>
      <c r="I3" s="166"/>
      <c r="J3" s="203" t="s">
        <v>1616</v>
      </c>
      <c r="K3" s="204"/>
      <c r="L3" s="155"/>
      <c r="M3" s="155"/>
      <c r="N3" s="156"/>
      <c r="O3" s="157"/>
    </row>
    <row r="4" spans="1:15" ht="30" customHeight="1" x14ac:dyDescent="0.2">
      <c r="A4" s="30" t="s">
        <v>1</v>
      </c>
      <c r="B4" s="44"/>
      <c r="C4" s="179"/>
      <c r="D4" s="180"/>
      <c r="E4" s="180"/>
      <c r="F4" s="180"/>
      <c r="G4" s="180"/>
      <c r="H4" s="180"/>
      <c r="I4" s="181"/>
      <c r="J4" s="205"/>
      <c r="K4" s="45" t="s">
        <v>1617</v>
      </c>
      <c r="L4" s="158"/>
      <c r="M4" s="158"/>
      <c r="N4" s="159"/>
      <c r="O4" s="160"/>
    </row>
    <row r="5" spans="1:15" x14ac:dyDescent="0.2">
      <c r="A5" s="30" t="s">
        <v>2</v>
      </c>
      <c r="B5" s="46"/>
      <c r="C5" s="167"/>
      <c r="D5" s="168"/>
      <c r="E5" s="168"/>
      <c r="F5" s="168"/>
      <c r="G5" s="168"/>
      <c r="H5" s="168"/>
      <c r="I5" s="169"/>
      <c r="J5" s="206"/>
      <c r="K5" s="47"/>
      <c r="L5" s="158"/>
      <c r="M5" s="158"/>
      <c r="N5" s="159"/>
      <c r="O5" s="160"/>
    </row>
    <row r="6" spans="1:15" x14ac:dyDescent="0.2">
      <c r="A6" s="83" t="s">
        <v>19</v>
      </c>
      <c r="B6" s="202"/>
      <c r="C6" s="202"/>
      <c r="D6" s="202"/>
      <c r="E6" s="202"/>
      <c r="F6" s="202"/>
      <c r="G6" s="202"/>
      <c r="H6" s="202"/>
      <c r="I6" s="202"/>
      <c r="J6" s="202"/>
      <c r="K6" s="202"/>
      <c r="L6" s="158"/>
      <c r="M6" s="158"/>
      <c r="N6" s="159"/>
      <c r="O6" s="160"/>
    </row>
    <row r="7" spans="1:15" x14ac:dyDescent="0.2">
      <c r="A7" s="83" t="s">
        <v>39</v>
      </c>
      <c r="B7" s="30"/>
      <c r="C7" s="171" t="s">
        <v>40</v>
      </c>
      <c r="D7" s="171"/>
      <c r="E7" s="171"/>
      <c r="F7" s="171"/>
      <c r="G7" s="171"/>
      <c r="H7" s="171"/>
      <c r="I7" s="171"/>
      <c r="J7" s="171"/>
      <c r="K7" s="171"/>
      <c r="L7" s="158"/>
      <c r="M7" s="158"/>
      <c r="N7" s="159"/>
      <c r="O7" s="160"/>
    </row>
    <row r="8" spans="1:15" x14ac:dyDescent="0.2">
      <c r="A8" s="84" t="s">
        <v>1557</v>
      </c>
      <c r="B8" s="30"/>
      <c r="C8" s="30"/>
      <c r="D8" s="171" t="s">
        <v>41</v>
      </c>
      <c r="E8" s="171"/>
      <c r="F8" s="171"/>
      <c r="G8" s="171"/>
      <c r="H8" s="171"/>
      <c r="I8" s="171"/>
      <c r="J8" s="171"/>
      <c r="K8" s="171"/>
      <c r="L8" s="158"/>
      <c r="M8" s="158"/>
      <c r="N8" s="159"/>
      <c r="O8" s="160"/>
    </row>
    <row r="9" spans="1:15" ht="84" customHeight="1" x14ac:dyDescent="0.2">
      <c r="A9" s="84" t="s">
        <v>3</v>
      </c>
      <c r="B9" s="173"/>
      <c r="C9" s="173"/>
      <c r="D9" s="173"/>
      <c r="E9" s="173"/>
      <c r="F9" s="173"/>
      <c r="G9" s="173"/>
      <c r="H9" s="173"/>
      <c r="I9" s="173"/>
      <c r="J9" s="173"/>
      <c r="K9" s="173"/>
      <c r="L9" s="161"/>
      <c r="M9" s="161"/>
      <c r="N9" s="162"/>
      <c r="O9" s="163"/>
    </row>
    <row r="10" spans="1:15" ht="63.75" x14ac:dyDescent="0.2">
      <c r="A10" s="48" t="s">
        <v>38</v>
      </c>
      <c r="B10" s="49" t="s">
        <v>9</v>
      </c>
      <c r="C10" s="49" t="s">
        <v>1568</v>
      </c>
      <c r="D10" s="49" t="s">
        <v>3</v>
      </c>
      <c r="E10" s="49" t="s">
        <v>13</v>
      </c>
      <c r="F10" s="49" t="s">
        <v>14</v>
      </c>
      <c r="G10" s="49" t="s">
        <v>16</v>
      </c>
      <c r="H10" s="49" t="s">
        <v>17</v>
      </c>
      <c r="I10" s="49" t="s">
        <v>18</v>
      </c>
      <c r="J10" s="49" t="s">
        <v>15</v>
      </c>
      <c r="K10" s="49" t="s">
        <v>23</v>
      </c>
      <c r="L10" s="49" t="s">
        <v>1556</v>
      </c>
      <c r="M10" s="49" t="s">
        <v>26</v>
      </c>
      <c r="N10" s="49" t="s">
        <v>25</v>
      </c>
      <c r="O10" s="49" t="s">
        <v>24</v>
      </c>
    </row>
    <row r="11" spans="1:15" x14ac:dyDescent="0.2">
      <c r="A11" s="175" t="s">
        <v>20</v>
      </c>
      <c r="B11" s="61"/>
      <c r="C11" s="61"/>
      <c r="D11" s="61"/>
      <c r="E11" s="61"/>
      <c r="F11" s="61"/>
      <c r="G11" s="61"/>
      <c r="H11" s="61"/>
      <c r="I11" s="61"/>
      <c r="J11" s="61"/>
      <c r="K11" s="99"/>
      <c r="L11" s="51">
        <f>G11*K11</f>
        <v>0</v>
      </c>
      <c r="M11" s="51">
        <f t="shared" ref="M11:M16" si="0">K11*H11</f>
        <v>0</v>
      </c>
      <c r="N11" s="51">
        <f t="shared" ref="N11:N16" si="1">K11*I11</f>
        <v>0</v>
      </c>
      <c r="O11" s="51">
        <f t="shared" ref="O11:O16" si="2">J11*K11</f>
        <v>0</v>
      </c>
    </row>
    <row r="12" spans="1:15" x14ac:dyDescent="0.2">
      <c r="A12" s="175"/>
      <c r="B12" s="61"/>
      <c r="C12" s="61"/>
      <c r="D12" s="71"/>
      <c r="E12" s="61"/>
      <c r="F12" s="62"/>
      <c r="G12" s="62"/>
      <c r="H12" s="62"/>
      <c r="I12" s="62"/>
      <c r="J12" s="62"/>
      <c r="K12" s="99"/>
      <c r="L12" s="51">
        <f t="shared" ref="L12:L29" si="3">G12*K12</f>
        <v>0</v>
      </c>
      <c r="M12" s="51">
        <f t="shared" si="0"/>
        <v>0</v>
      </c>
      <c r="N12" s="51">
        <f t="shared" si="1"/>
        <v>0</v>
      </c>
      <c r="O12" s="51">
        <f t="shared" si="2"/>
        <v>0</v>
      </c>
    </row>
    <row r="13" spans="1:15" x14ac:dyDescent="0.2">
      <c r="A13" s="175"/>
      <c r="B13" s="61"/>
      <c r="C13" s="61"/>
      <c r="D13" s="71"/>
      <c r="E13" s="61"/>
      <c r="F13" s="62"/>
      <c r="G13" s="62"/>
      <c r="H13" s="62"/>
      <c r="I13" s="62"/>
      <c r="J13" s="62"/>
      <c r="K13" s="52"/>
      <c r="L13" s="51">
        <f t="shared" si="3"/>
        <v>0</v>
      </c>
      <c r="M13" s="51">
        <f t="shared" si="0"/>
        <v>0</v>
      </c>
      <c r="N13" s="51">
        <f t="shared" si="1"/>
        <v>0</v>
      </c>
      <c r="O13" s="51">
        <f t="shared" si="2"/>
        <v>0</v>
      </c>
    </row>
    <row r="14" spans="1:15" x14ac:dyDescent="0.2">
      <c r="A14" s="175"/>
      <c r="B14" s="61"/>
      <c r="C14" s="61"/>
      <c r="D14" s="71"/>
      <c r="E14" s="61"/>
      <c r="F14" s="62"/>
      <c r="G14" s="62"/>
      <c r="H14" s="62"/>
      <c r="I14" s="62"/>
      <c r="J14" s="62"/>
      <c r="K14" s="50"/>
      <c r="L14" s="51">
        <f t="shared" si="3"/>
        <v>0</v>
      </c>
      <c r="M14" s="51">
        <f t="shared" si="0"/>
        <v>0</v>
      </c>
      <c r="N14" s="51">
        <f t="shared" si="1"/>
        <v>0</v>
      </c>
      <c r="O14" s="51">
        <f t="shared" si="2"/>
        <v>0</v>
      </c>
    </row>
    <row r="15" spans="1:15" x14ac:dyDescent="0.2">
      <c r="A15" s="175"/>
      <c r="B15" s="61"/>
      <c r="C15" s="61"/>
      <c r="D15" s="53"/>
      <c r="E15" s="54"/>
      <c r="F15" s="55"/>
      <c r="G15" s="55"/>
      <c r="H15" s="55"/>
      <c r="I15" s="55"/>
      <c r="J15" s="55"/>
      <c r="K15" s="50"/>
      <c r="L15" s="51">
        <f t="shared" si="3"/>
        <v>0</v>
      </c>
      <c r="M15" s="51">
        <f t="shared" si="0"/>
        <v>0</v>
      </c>
      <c r="N15" s="51">
        <f t="shared" si="1"/>
        <v>0</v>
      </c>
      <c r="O15" s="51">
        <f t="shared" si="2"/>
        <v>0</v>
      </c>
    </row>
    <row r="16" spans="1:15" x14ac:dyDescent="0.2">
      <c r="A16" s="175"/>
      <c r="B16" s="62"/>
      <c r="C16" s="62"/>
      <c r="D16" s="72"/>
      <c r="E16" s="62"/>
      <c r="F16" s="62"/>
      <c r="G16" s="62"/>
      <c r="H16" s="55"/>
      <c r="I16" s="55"/>
      <c r="J16" s="55"/>
      <c r="K16" s="50"/>
      <c r="L16" s="51">
        <f t="shared" si="3"/>
        <v>0</v>
      </c>
      <c r="M16" s="51">
        <f t="shared" si="0"/>
        <v>0</v>
      </c>
      <c r="N16" s="51">
        <f t="shared" si="1"/>
        <v>0</v>
      </c>
      <c r="O16" s="51">
        <f t="shared" si="2"/>
        <v>0</v>
      </c>
    </row>
    <row r="17" spans="1:15" x14ac:dyDescent="0.2">
      <c r="A17" s="175"/>
      <c r="B17" s="172" t="s">
        <v>27</v>
      </c>
      <c r="C17" s="172"/>
      <c r="D17" s="172"/>
      <c r="E17" s="172"/>
      <c r="F17" s="172"/>
      <c r="G17" s="172"/>
      <c r="H17" s="172"/>
      <c r="I17" s="172"/>
      <c r="J17" s="172"/>
      <c r="K17" s="172"/>
      <c r="L17" s="56">
        <f>SUM(L11:L16)</f>
        <v>0</v>
      </c>
      <c r="M17" s="56">
        <f>SUM(M11:M16)</f>
        <v>0</v>
      </c>
      <c r="N17" s="56">
        <f>SUM(N11:N16)</f>
        <v>0</v>
      </c>
      <c r="O17" s="56">
        <f>SUM(O11:O16)</f>
        <v>0</v>
      </c>
    </row>
    <row r="18" spans="1:15" x14ac:dyDescent="0.2">
      <c r="A18" s="174" t="s">
        <v>21</v>
      </c>
      <c r="B18" s="61"/>
      <c r="C18" s="61"/>
      <c r="D18" s="61"/>
      <c r="E18" s="61"/>
      <c r="F18" s="61"/>
      <c r="G18" s="61"/>
      <c r="H18" s="61"/>
      <c r="I18" s="61"/>
      <c r="J18" s="61"/>
      <c r="K18" s="99"/>
      <c r="L18" s="51">
        <f t="shared" si="3"/>
        <v>0</v>
      </c>
      <c r="M18" s="51">
        <f>K18*H18</f>
        <v>0</v>
      </c>
      <c r="N18" s="51">
        <f>K18*I18</f>
        <v>0</v>
      </c>
      <c r="O18" s="51">
        <f>J18*K18</f>
        <v>0</v>
      </c>
    </row>
    <row r="19" spans="1:15" x14ac:dyDescent="0.2">
      <c r="A19" s="174"/>
      <c r="B19" s="61"/>
      <c r="C19" s="61"/>
      <c r="D19" s="71"/>
      <c r="E19" s="54"/>
      <c r="F19" s="62"/>
      <c r="G19" s="62"/>
      <c r="H19" s="62"/>
      <c r="I19" s="62"/>
      <c r="J19" s="62"/>
      <c r="K19" s="99"/>
      <c r="L19" s="51">
        <f t="shared" si="3"/>
        <v>0</v>
      </c>
      <c r="M19" s="51">
        <f>K19*H19</f>
        <v>0</v>
      </c>
      <c r="N19" s="51">
        <f>K19*I19</f>
        <v>0</v>
      </c>
      <c r="O19" s="51">
        <f>J19*K19</f>
        <v>0</v>
      </c>
    </row>
    <row r="20" spans="1:15" x14ac:dyDescent="0.2">
      <c r="A20" s="174"/>
      <c r="B20" s="61"/>
      <c r="C20" s="61"/>
      <c r="D20" s="71"/>
      <c r="E20" s="54"/>
      <c r="F20" s="62"/>
      <c r="G20" s="62"/>
      <c r="H20" s="62"/>
      <c r="I20" s="62"/>
      <c r="J20" s="62"/>
      <c r="K20" s="99"/>
      <c r="L20" s="51">
        <f t="shared" si="3"/>
        <v>0</v>
      </c>
      <c r="M20" s="51">
        <f>K20*H20</f>
        <v>0</v>
      </c>
      <c r="N20" s="51">
        <f>K20*I20</f>
        <v>0</v>
      </c>
      <c r="O20" s="51">
        <f>J20*K20</f>
        <v>0</v>
      </c>
    </row>
    <row r="21" spans="1:15" x14ac:dyDescent="0.2">
      <c r="A21" s="174"/>
      <c r="B21" s="61"/>
      <c r="C21" s="61"/>
      <c r="D21" s="71"/>
      <c r="E21" s="54"/>
      <c r="F21" s="62"/>
      <c r="G21" s="62"/>
      <c r="H21" s="62"/>
      <c r="I21" s="62"/>
      <c r="J21" s="62"/>
      <c r="K21" s="99"/>
      <c r="L21" s="51">
        <f t="shared" si="3"/>
        <v>0</v>
      </c>
      <c r="M21" s="51">
        <f>K21*H21</f>
        <v>0</v>
      </c>
      <c r="N21" s="51">
        <f>K21*I21</f>
        <v>0</v>
      </c>
      <c r="O21" s="51">
        <f>J21*K21</f>
        <v>0</v>
      </c>
    </row>
    <row r="22" spans="1:15" x14ac:dyDescent="0.2">
      <c r="A22" s="174"/>
      <c r="B22" s="172" t="s">
        <v>27</v>
      </c>
      <c r="C22" s="172"/>
      <c r="D22" s="172"/>
      <c r="E22" s="172"/>
      <c r="F22" s="172"/>
      <c r="G22" s="172"/>
      <c r="H22" s="172"/>
      <c r="I22" s="172"/>
      <c r="J22" s="172"/>
      <c r="K22" s="172"/>
      <c r="L22" s="56">
        <f>SUM(L18:L21)</f>
        <v>0</v>
      </c>
      <c r="M22" s="56">
        <f>SUM(M18:M21)</f>
        <v>0</v>
      </c>
      <c r="N22" s="56">
        <f t="shared" ref="N22" si="4">SUM(N18:N21)</f>
        <v>0</v>
      </c>
      <c r="O22" s="56">
        <f>SUM(O18:O21)</f>
        <v>0</v>
      </c>
    </row>
    <row r="23" spans="1:15" x14ac:dyDescent="0.2">
      <c r="A23" s="174" t="s">
        <v>22</v>
      </c>
      <c r="B23" s="61"/>
      <c r="C23" s="61"/>
      <c r="D23" s="61"/>
      <c r="E23" s="61"/>
      <c r="F23" s="61"/>
      <c r="G23" s="61"/>
      <c r="H23" s="61"/>
      <c r="I23" s="61"/>
      <c r="J23" s="61"/>
      <c r="K23" s="99"/>
      <c r="L23" s="51">
        <f t="shared" si="3"/>
        <v>0</v>
      </c>
      <c r="M23" s="51">
        <f>K23*H23</f>
        <v>0</v>
      </c>
      <c r="N23" s="51">
        <f>K23*I23</f>
        <v>0</v>
      </c>
      <c r="O23" s="51">
        <f>J23*K23</f>
        <v>0</v>
      </c>
    </row>
    <row r="24" spans="1:15" x14ac:dyDescent="0.2">
      <c r="A24" s="174"/>
      <c r="B24" s="61"/>
      <c r="C24" s="61"/>
      <c r="D24" s="71"/>
      <c r="E24" s="54"/>
      <c r="F24" s="62"/>
      <c r="G24" s="62"/>
      <c r="H24" s="62"/>
      <c r="I24" s="62"/>
      <c r="J24" s="62"/>
      <c r="K24" s="99"/>
      <c r="L24" s="51">
        <f t="shared" si="3"/>
        <v>0</v>
      </c>
      <c r="M24" s="51">
        <f>K24*H24</f>
        <v>0</v>
      </c>
      <c r="N24" s="51">
        <f>K24*I24</f>
        <v>0</v>
      </c>
      <c r="O24" s="51">
        <f>J24*K24</f>
        <v>0</v>
      </c>
    </row>
    <row r="25" spans="1:15" x14ac:dyDescent="0.2">
      <c r="A25" s="174"/>
      <c r="B25" s="61"/>
      <c r="C25" s="61"/>
      <c r="D25" s="71"/>
      <c r="E25" s="54"/>
      <c r="F25" s="62"/>
      <c r="G25" s="62"/>
      <c r="H25" s="62"/>
      <c r="I25" s="62"/>
      <c r="J25" s="62"/>
      <c r="K25" s="99"/>
      <c r="L25" s="51">
        <f t="shared" si="3"/>
        <v>0</v>
      </c>
      <c r="M25" s="51">
        <f>K25*H25</f>
        <v>0</v>
      </c>
      <c r="N25" s="51">
        <f>K25*I25</f>
        <v>0</v>
      </c>
      <c r="O25" s="51">
        <f>J25*K25</f>
        <v>0</v>
      </c>
    </row>
    <row r="26" spans="1:15" x14ac:dyDescent="0.2">
      <c r="A26" s="174"/>
      <c r="B26" s="61"/>
      <c r="C26" s="61"/>
      <c r="D26" s="71"/>
      <c r="E26" s="54"/>
      <c r="F26" s="62"/>
      <c r="G26" s="62"/>
      <c r="H26" s="62"/>
      <c r="I26" s="62"/>
      <c r="J26" s="62"/>
      <c r="K26" s="99"/>
      <c r="L26" s="51">
        <f t="shared" si="3"/>
        <v>0</v>
      </c>
      <c r="M26" s="51">
        <f>K26*H26</f>
        <v>0</v>
      </c>
      <c r="N26" s="51">
        <f>K26*I26</f>
        <v>0</v>
      </c>
      <c r="O26" s="51">
        <f>J26*K26</f>
        <v>0</v>
      </c>
    </row>
    <row r="27" spans="1:15" x14ac:dyDescent="0.2">
      <c r="A27" s="174"/>
      <c r="B27" s="61"/>
      <c r="C27" s="61"/>
      <c r="D27" s="71"/>
      <c r="E27" s="54"/>
      <c r="F27" s="62"/>
      <c r="G27" s="62"/>
      <c r="H27" s="62"/>
      <c r="I27" s="62"/>
      <c r="J27" s="62"/>
      <c r="K27" s="99"/>
      <c r="L27" s="51">
        <f t="shared" si="3"/>
        <v>0</v>
      </c>
      <c r="M27" s="51">
        <f>K27*H27</f>
        <v>0</v>
      </c>
      <c r="N27" s="51">
        <f>K27*I27</f>
        <v>0</v>
      </c>
      <c r="O27" s="51">
        <f>J27*K27</f>
        <v>0</v>
      </c>
    </row>
    <row r="28" spans="1:15" x14ac:dyDescent="0.2">
      <c r="A28" s="174"/>
      <c r="B28" s="172" t="s">
        <v>27</v>
      </c>
      <c r="C28" s="172"/>
      <c r="D28" s="172"/>
      <c r="E28" s="172"/>
      <c r="F28" s="172"/>
      <c r="G28" s="172"/>
      <c r="H28" s="172"/>
      <c r="I28" s="172"/>
      <c r="J28" s="172"/>
      <c r="K28" s="172"/>
      <c r="L28" s="56">
        <f>SUM(L23:L27)</f>
        <v>0</v>
      </c>
      <c r="M28" s="56">
        <f>SUM(M23:M27)</f>
        <v>0</v>
      </c>
      <c r="N28" s="56">
        <f t="shared" ref="N28" si="5">SUM(N23:N27)</f>
        <v>0</v>
      </c>
      <c r="O28" s="56">
        <f>SUM(O23:O27)</f>
        <v>0</v>
      </c>
    </row>
    <row r="29" spans="1:15" ht="25.5" x14ac:dyDescent="0.2">
      <c r="A29" s="100" t="s">
        <v>1567</v>
      </c>
      <c r="B29" s="61"/>
      <c r="C29" s="61"/>
      <c r="D29" s="61"/>
      <c r="E29" s="61"/>
      <c r="F29" s="61"/>
      <c r="G29" s="96">
        <f>(L17+L22+L28)*F29</f>
        <v>0</v>
      </c>
      <c r="H29" s="96">
        <v>0</v>
      </c>
      <c r="I29" s="96">
        <f>(N17+N22+N28)*F29</f>
        <v>0</v>
      </c>
      <c r="J29" s="96">
        <f>G29</f>
        <v>0</v>
      </c>
      <c r="K29" s="97">
        <v>0</v>
      </c>
      <c r="L29" s="4">
        <f t="shared" si="3"/>
        <v>0</v>
      </c>
      <c r="M29" s="4">
        <f>K29*H29</f>
        <v>0</v>
      </c>
      <c r="N29" s="4">
        <f>K29*I29</f>
        <v>0</v>
      </c>
      <c r="O29" s="4">
        <f>J29*K29</f>
        <v>0</v>
      </c>
    </row>
    <row r="30" spans="1:15" x14ac:dyDescent="0.2">
      <c r="A30" s="172" t="s">
        <v>29</v>
      </c>
      <c r="B30" s="172"/>
      <c r="C30" s="172"/>
      <c r="D30" s="172"/>
      <c r="E30" s="172"/>
      <c r="F30" s="172"/>
      <c r="G30" s="172"/>
      <c r="H30" s="172"/>
      <c r="I30" s="172"/>
      <c r="J30" s="172"/>
      <c r="K30" s="172"/>
      <c r="L30" s="56">
        <f>ROUND(L17+L22+L28+L29,2)</f>
        <v>0</v>
      </c>
      <c r="M30" s="56">
        <f t="shared" ref="M30:O30" si="6">ROUND(M17+M22+M28+M29,2)</f>
        <v>0</v>
      </c>
      <c r="N30" s="56">
        <f t="shared" si="6"/>
        <v>0</v>
      </c>
      <c r="O30" s="56">
        <f t="shared" si="6"/>
        <v>0</v>
      </c>
    </row>
    <row r="31" spans="1:15" x14ac:dyDescent="0.2">
      <c r="A31" s="172" t="s">
        <v>28</v>
      </c>
      <c r="B31" s="172"/>
      <c r="C31" s="172"/>
      <c r="D31" s="172"/>
      <c r="E31" s="172"/>
      <c r="F31" s="172"/>
      <c r="G31" s="172"/>
      <c r="H31" s="172"/>
      <c r="I31" s="172"/>
      <c r="J31" s="172"/>
      <c r="K31" s="172"/>
      <c r="L31" s="172"/>
      <c r="M31" s="172"/>
      <c r="N31" s="172"/>
      <c r="O31" s="57">
        <f>Ribasso</f>
        <v>0.10150000000000001</v>
      </c>
    </row>
    <row r="32" spans="1:15" x14ac:dyDescent="0.2">
      <c r="A32" s="172" t="s">
        <v>31</v>
      </c>
      <c r="B32" s="172"/>
      <c r="C32" s="172"/>
      <c r="D32" s="172"/>
      <c r="E32" s="172"/>
      <c r="F32" s="172"/>
      <c r="G32" s="172"/>
      <c r="H32" s="172"/>
      <c r="I32" s="172"/>
      <c r="J32" s="172"/>
      <c r="K32" s="172"/>
      <c r="L32" s="172"/>
      <c r="M32" s="172"/>
      <c r="N32" s="172"/>
      <c r="O32" s="56">
        <f>ROUND(O31*O30,2)</f>
        <v>0</v>
      </c>
    </row>
    <row r="33" spans="1:15" ht="19.5" x14ac:dyDescent="0.2">
      <c r="A33" s="170" t="s">
        <v>30</v>
      </c>
      <c r="B33" s="170"/>
      <c r="C33" s="170"/>
      <c r="D33" s="170"/>
      <c r="E33" s="170"/>
      <c r="F33" s="170"/>
      <c r="G33" s="170"/>
      <c r="H33" s="170"/>
      <c r="I33" s="170"/>
      <c r="J33" s="170"/>
      <c r="K33" s="170"/>
      <c r="L33" s="58">
        <f>L30-(O31*L30)</f>
        <v>0</v>
      </c>
      <c r="M33" s="58">
        <f>M30</f>
        <v>0</v>
      </c>
      <c r="N33" s="58">
        <f>N30</f>
        <v>0</v>
      </c>
      <c r="O33" s="58">
        <f>O30-O32</f>
        <v>0</v>
      </c>
    </row>
    <row r="34" spans="1:15" ht="19.5" x14ac:dyDescent="0.2">
      <c r="A34" s="170" t="s">
        <v>7</v>
      </c>
      <c r="B34" s="170"/>
      <c r="C34" s="170"/>
      <c r="D34" s="170"/>
      <c r="E34" s="170"/>
      <c r="F34" s="170"/>
      <c r="G34" s="170"/>
      <c r="H34" s="170"/>
      <c r="I34" s="170"/>
      <c r="J34" s="170"/>
      <c r="K34" s="170"/>
      <c r="L34" s="170"/>
      <c r="M34" s="170"/>
      <c r="N34" s="170"/>
      <c r="O34" s="98">
        <f>M33+N33+O33</f>
        <v>0</v>
      </c>
    </row>
    <row r="35" spans="1:15" x14ac:dyDescent="0.2">
      <c r="A35" s="59"/>
      <c r="B35" s="59"/>
      <c r="C35" s="59"/>
      <c r="D35" s="5" t="s">
        <v>4</v>
      </c>
    </row>
    <row r="36" spans="1:15" x14ac:dyDescent="0.2">
      <c r="A36" s="63"/>
      <c r="B36" s="63"/>
      <c r="C36" s="63"/>
      <c r="D36" s="5" t="s">
        <v>37</v>
      </c>
    </row>
  </sheetData>
  <mergeCells count="22">
    <mergeCell ref="A34:N34"/>
    <mergeCell ref="B22:K22"/>
    <mergeCell ref="A30:K30"/>
    <mergeCell ref="A31:N31"/>
    <mergeCell ref="A32:N32"/>
    <mergeCell ref="A33:K33"/>
    <mergeCell ref="A23:A28"/>
    <mergeCell ref="B28:K28"/>
    <mergeCell ref="A11:A17"/>
    <mergeCell ref="B17:K17"/>
    <mergeCell ref="A18:A22"/>
    <mergeCell ref="B1:O1"/>
    <mergeCell ref="A2:O2"/>
    <mergeCell ref="C3:I3"/>
    <mergeCell ref="J3:K3"/>
    <mergeCell ref="L3:O9"/>
    <mergeCell ref="C4:I5"/>
    <mergeCell ref="J4:J5"/>
    <mergeCell ref="B6:K6"/>
    <mergeCell ref="C7:K7"/>
    <mergeCell ref="D8:K8"/>
    <mergeCell ref="B9:K9"/>
  </mergeCells>
  <pageMargins left="0.7" right="0.7" top="0.75" bottom="0.75" header="0.3" footer="0.3"/>
  <pageSetup paperSize="8" scale="68"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2C00-000000000000}">
          <x14:formula1>
            <xm:f>Appoggio!$A$2:$A$5</xm:f>
          </x14:formula1>
          <xm:sqref>B7</xm:sqref>
        </x14:dataValidation>
        <x14:dataValidation type="list" allowBlank="1" showInputMessage="1" showErrorMessage="1" xr:uid="{00000000-0002-0000-2C00-000001000000}">
          <x14:formula1>
            <xm:f>Appoggio!$D$2:$D$3</xm:f>
          </x14:formula1>
          <xm:sqref>J4:J5</xm:sqref>
        </x14:dataValidation>
        <x14:dataValidation type="list" allowBlank="1" showInputMessage="1" showErrorMessage="1" xr:uid="{00000000-0002-0000-2C00-000002000000}">
          <x14:formula1>
            <xm:f>Appoggio!$C$2:$C$3</xm:f>
          </x14:formula1>
          <xm:sqref>K29</xm:sqref>
        </x14:dataValidation>
      </x14:dataValidations>
    </ext>
  </extLst>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O36"/>
  <sheetViews>
    <sheetView topLeftCell="G13" zoomScaleNormal="100" workbookViewId="0">
      <selection activeCell="E47" sqref="A1:E49"/>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0"/>
      <c r="B1" s="152" t="s">
        <v>1560</v>
      </c>
      <c r="C1" s="153"/>
      <c r="D1" s="153"/>
      <c r="E1" s="153"/>
      <c r="F1" s="153"/>
      <c r="G1" s="153"/>
      <c r="H1" s="153"/>
      <c r="I1" s="153"/>
      <c r="J1" s="153"/>
      <c r="K1" s="153"/>
      <c r="L1" s="153"/>
      <c r="M1" s="153"/>
      <c r="N1" s="153"/>
      <c r="O1" s="154"/>
    </row>
    <row r="2" spans="1:15" ht="19.5" x14ac:dyDescent="0.25">
      <c r="A2" s="149" t="s">
        <v>1559</v>
      </c>
      <c r="B2" s="150"/>
      <c r="C2" s="150"/>
      <c r="D2" s="150"/>
      <c r="E2" s="150"/>
      <c r="F2" s="150"/>
      <c r="G2" s="150"/>
      <c r="H2" s="150"/>
      <c r="I2" s="150"/>
      <c r="J2" s="150"/>
      <c r="K2" s="150"/>
      <c r="L2" s="150"/>
      <c r="M2" s="150"/>
      <c r="N2" s="150"/>
      <c r="O2" s="151"/>
    </row>
    <row r="3" spans="1:15" x14ac:dyDescent="0.2">
      <c r="A3" s="30" t="s">
        <v>0</v>
      </c>
      <c r="B3" s="82" t="str">
        <f>INTESTAZIONE!B2</f>
        <v>Tecnocostruzioni s.r.l.</v>
      </c>
      <c r="C3" s="164" t="s">
        <v>1558</v>
      </c>
      <c r="D3" s="165"/>
      <c r="E3" s="165"/>
      <c r="F3" s="165"/>
      <c r="G3" s="165"/>
      <c r="H3" s="165"/>
      <c r="I3" s="166"/>
      <c r="J3" s="203" t="s">
        <v>1616</v>
      </c>
      <c r="K3" s="204"/>
      <c r="L3" s="155"/>
      <c r="M3" s="155"/>
      <c r="N3" s="156"/>
      <c r="O3" s="157"/>
    </row>
    <row r="4" spans="1:15" ht="30" customHeight="1" x14ac:dyDescent="0.2">
      <c r="A4" s="30" t="s">
        <v>1</v>
      </c>
      <c r="B4" s="44"/>
      <c r="C4" s="179"/>
      <c r="D4" s="180"/>
      <c r="E4" s="180"/>
      <c r="F4" s="180"/>
      <c r="G4" s="180"/>
      <c r="H4" s="180"/>
      <c r="I4" s="181"/>
      <c r="J4" s="205"/>
      <c r="K4" s="45" t="s">
        <v>1617</v>
      </c>
      <c r="L4" s="158"/>
      <c r="M4" s="158"/>
      <c r="N4" s="159"/>
      <c r="O4" s="160"/>
    </row>
    <row r="5" spans="1:15" x14ac:dyDescent="0.2">
      <c r="A5" s="30" t="s">
        <v>2</v>
      </c>
      <c r="B5" s="46"/>
      <c r="C5" s="167"/>
      <c r="D5" s="168"/>
      <c r="E5" s="168"/>
      <c r="F5" s="168"/>
      <c r="G5" s="168"/>
      <c r="H5" s="168"/>
      <c r="I5" s="169"/>
      <c r="J5" s="206"/>
      <c r="K5" s="47"/>
      <c r="L5" s="158"/>
      <c r="M5" s="158"/>
      <c r="N5" s="159"/>
      <c r="O5" s="160"/>
    </row>
    <row r="6" spans="1:15" x14ac:dyDescent="0.2">
      <c r="A6" s="83" t="s">
        <v>19</v>
      </c>
      <c r="B6" s="202"/>
      <c r="C6" s="202"/>
      <c r="D6" s="202"/>
      <c r="E6" s="202"/>
      <c r="F6" s="202"/>
      <c r="G6" s="202"/>
      <c r="H6" s="202"/>
      <c r="I6" s="202"/>
      <c r="J6" s="202"/>
      <c r="K6" s="202"/>
      <c r="L6" s="158"/>
      <c r="M6" s="158"/>
      <c r="N6" s="159"/>
      <c r="O6" s="160"/>
    </row>
    <row r="7" spans="1:15" x14ac:dyDescent="0.2">
      <c r="A7" s="83" t="s">
        <v>39</v>
      </c>
      <c r="B7" s="30"/>
      <c r="C7" s="171" t="s">
        <v>40</v>
      </c>
      <c r="D7" s="171"/>
      <c r="E7" s="171"/>
      <c r="F7" s="171"/>
      <c r="G7" s="171"/>
      <c r="H7" s="171"/>
      <c r="I7" s="171"/>
      <c r="J7" s="171"/>
      <c r="K7" s="171"/>
      <c r="L7" s="158"/>
      <c r="M7" s="158"/>
      <c r="N7" s="159"/>
      <c r="O7" s="160"/>
    </row>
    <row r="8" spans="1:15" x14ac:dyDescent="0.2">
      <c r="A8" s="84" t="s">
        <v>1557</v>
      </c>
      <c r="B8" s="30"/>
      <c r="C8" s="30"/>
      <c r="D8" s="171" t="s">
        <v>41</v>
      </c>
      <c r="E8" s="171"/>
      <c r="F8" s="171"/>
      <c r="G8" s="171"/>
      <c r="H8" s="171"/>
      <c r="I8" s="171"/>
      <c r="J8" s="171"/>
      <c r="K8" s="171"/>
      <c r="L8" s="158"/>
      <c r="M8" s="158"/>
      <c r="N8" s="159"/>
      <c r="O8" s="160"/>
    </row>
    <row r="9" spans="1:15" ht="84" customHeight="1" x14ac:dyDescent="0.2">
      <c r="A9" s="84" t="s">
        <v>3</v>
      </c>
      <c r="B9" s="173"/>
      <c r="C9" s="173"/>
      <c r="D9" s="173"/>
      <c r="E9" s="173"/>
      <c r="F9" s="173"/>
      <c r="G9" s="173"/>
      <c r="H9" s="173"/>
      <c r="I9" s="173"/>
      <c r="J9" s="173"/>
      <c r="K9" s="173"/>
      <c r="L9" s="161"/>
      <c r="M9" s="161"/>
      <c r="N9" s="162"/>
      <c r="O9" s="163"/>
    </row>
    <row r="10" spans="1:15" ht="63.75" x14ac:dyDescent="0.2">
      <c r="A10" s="48" t="s">
        <v>38</v>
      </c>
      <c r="B10" s="49" t="s">
        <v>9</v>
      </c>
      <c r="C10" s="49" t="s">
        <v>1568</v>
      </c>
      <c r="D10" s="49" t="s">
        <v>3</v>
      </c>
      <c r="E10" s="49" t="s">
        <v>13</v>
      </c>
      <c r="F10" s="49" t="s">
        <v>14</v>
      </c>
      <c r="G10" s="49" t="s">
        <v>16</v>
      </c>
      <c r="H10" s="49" t="s">
        <v>17</v>
      </c>
      <c r="I10" s="49" t="s">
        <v>18</v>
      </c>
      <c r="J10" s="49" t="s">
        <v>15</v>
      </c>
      <c r="K10" s="49" t="s">
        <v>23</v>
      </c>
      <c r="L10" s="49" t="s">
        <v>1556</v>
      </c>
      <c r="M10" s="49" t="s">
        <v>26</v>
      </c>
      <c r="N10" s="49" t="s">
        <v>25</v>
      </c>
      <c r="O10" s="49" t="s">
        <v>24</v>
      </c>
    </row>
    <row r="11" spans="1:15" x14ac:dyDescent="0.2">
      <c r="A11" s="175" t="s">
        <v>20</v>
      </c>
      <c r="B11" s="61"/>
      <c r="C11" s="61"/>
      <c r="D11" s="61"/>
      <c r="E11" s="61"/>
      <c r="F11" s="61"/>
      <c r="G11" s="61"/>
      <c r="H11" s="61"/>
      <c r="I11" s="61"/>
      <c r="J11" s="61"/>
      <c r="K11" s="99"/>
      <c r="L11" s="51">
        <f>G11*K11</f>
        <v>0</v>
      </c>
      <c r="M11" s="51">
        <f t="shared" ref="M11:M16" si="0">K11*H11</f>
        <v>0</v>
      </c>
      <c r="N11" s="51">
        <f t="shared" ref="N11:N16" si="1">K11*I11</f>
        <v>0</v>
      </c>
      <c r="O11" s="51">
        <f t="shared" ref="O11:O16" si="2">J11*K11</f>
        <v>0</v>
      </c>
    </row>
    <row r="12" spans="1:15" x14ac:dyDescent="0.2">
      <c r="A12" s="175"/>
      <c r="B12" s="61"/>
      <c r="C12" s="61"/>
      <c r="D12" s="71"/>
      <c r="E12" s="61"/>
      <c r="F12" s="62"/>
      <c r="G12" s="62"/>
      <c r="H12" s="62"/>
      <c r="I12" s="62"/>
      <c r="J12" s="62"/>
      <c r="K12" s="99"/>
      <c r="L12" s="51">
        <f t="shared" ref="L12:L29" si="3">G12*K12</f>
        <v>0</v>
      </c>
      <c r="M12" s="51">
        <f t="shared" si="0"/>
        <v>0</v>
      </c>
      <c r="N12" s="51">
        <f t="shared" si="1"/>
        <v>0</v>
      </c>
      <c r="O12" s="51">
        <f t="shared" si="2"/>
        <v>0</v>
      </c>
    </row>
    <row r="13" spans="1:15" x14ac:dyDescent="0.2">
      <c r="A13" s="175"/>
      <c r="B13" s="61"/>
      <c r="C13" s="61"/>
      <c r="D13" s="71"/>
      <c r="E13" s="61"/>
      <c r="F13" s="62"/>
      <c r="G13" s="62"/>
      <c r="H13" s="62"/>
      <c r="I13" s="62"/>
      <c r="J13" s="62"/>
      <c r="K13" s="52"/>
      <c r="L13" s="51">
        <f t="shared" si="3"/>
        <v>0</v>
      </c>
      <c r="M13" s="51">
        <f t="shared" si="0"/>
        <v>0</v>
      </c>
      <c r="N13" s="51">
        <f t="shared" si="1"/>
        <v>0</v>
      </c>
      <c r="O13" s="51">
        <f t="shared" si="2"/>
        <v>0</v>
      </c>
    </row>
    <row r="14" spans="1:15" x14ac:dyDescent="0.2">
      <c r="A14" s="175"/>
      <c r="B14" s="61"/>
      <c r="C14" s="61"/>
      <c r="D14" s="71"/>
      <c r="E14" s="61"/>
      <c r="F14" s="62"/>
      <c r="G14" s="62"/>
      <c r="H14" s="62"/>
      <c r="I14" s="62"/>
      <c r="J14" s="62"/>
      <c r="K14" s="50"/>
      <c r="L14" s="51">
        <f t="shared" si="3"/>
        <v>0</v>
      </c>
      <c r="M14" s="51">
        <f t="shared" si="0"/>
        <v>0</v>
      </c>
      <c r="N14" s="51">
        <f t="shared" si="1"/>
        <v>0</v>
      </c>
      <c r="O14" s="51">
        <f t="shared" si="2"/>
        <v>0</v>
      </c>
    </row>
    <row r="15" spans="1:15" x14ac:dyDescent="0.2">
      <c r="A15" s="175"/>
      <c r="B15" s="61"/>
      <c r="C15" s="61"/>
      <c r="D15" s="53"/>
      <c r="E15" s="54"/>
      <c r="F15" s="55"/>
      <c r="G15" s="55"/>
      <c r="H15" s="55"/>
      <c r="I15" s="55"/>
      <c r="J15" s="55"/>
      <c r="K15" s="50"/>
      <c r="L15" s="51">
        <f t="shared" si="3"/>
        <v>0</v>
      </c>
      <c r="M15" s="51">
        <f t="shared" si="0"/>
        <v>0</v>
      </c>
      <c r="N15" s="51">
        <f t="shared" si="1"/>
        <v>0</v>
      </c>
      <c r="O15" s="51">
        <f t="shared" si="2"/>
        <v>0</v>
      </c>
    </row>
    <row r="16" spans="1:15" x14ac:dyDescent="0.2">
      <c r="A16" s="175"/>
      <c r="B16" s="62"/>
      <c r="C16" s="62"/>
      <c r="D16" s="72"/>
      <c r="E16" s="62"/>
      <c r="F16" s="62"/>
      <c r="G16" s="62"/>
      <c r="H16" s="55"/>
      <c r="I16" s="55"/>
      <c r="J16" s="55"/>
      <c r="K16" s="50"/>
      <c r="L16" s="51">
        <f t="shared" si="3"/>
        <v>0</v>
      </c>
      <c r="M16" s="51">
        <f t="shared" si="0"/>
        <v>0</v>
      </c>
      <c r="N16" s="51">
        <f t="shared" si="1"/>
        <v>0</v>
      </c>
      <c r="O16" s="51">
        <f t="shared" si="2"/>
        <v>0</v>
      </c>
    </row>
    <row r="17" spans="1:15" x14ac:dyDescent="0.2">
      <c r="A17" s="175"/>
      <c r="B17" s="172" t="s">
        <v>27</v>
      </c>
      <c r="C17" s="172"/>
      <c r="D17" s="172"/>
      <c r="E17" s="172"/>
      <c r="F17" s="172"/>
      <c r="G17" s="172"/>
      <c r="H17" s="172"/>
      <c r="I17" s="172"/>
      <c r="J17" s="172"/>
      <c r="K17" s="172"/>
      <c r="L17" s="56">
        <f>SUM(L11:L16)</f>
        <v>0</v>
      </c>
      <c r="M17" s="56">
        <f>SUM(M11:M16)</f>
        <v>0</v>
      </c>
      <c r="N17" s="56">
        <f>SUM(N11:N16)</f>
        <v>0</v>
      </c>
      <c r="O17" s="56">
        <f>SUM(O11:O16)</f>
        <v>0</v>
      </c>
    </row>
    <row r="18" spans="1:15" x14ac:dyDescent="0.2">
      <c r="A18" s="174" t="s">
        <v>21</v>
      </c>
      <c r="B18" s="61"/>
      <c r="C18" s="61"/>
      <c r="D18" s="61"/>
      <c r="E18" s="61"/>
      <c r="F18" s="61"/>
      <c r="G18" s="61"/>
      <c r="H18" s="61"/>
      <c r="I18" s="61"/>
      <c r="J18" s="61"/>
      <c r="K18" s="99"/>
      <c r="L18" s="51">
        <f t="shared" si="3"/>
        <v>0</v>
      </c>
      <c r="M18" s="51">
        <f>K18*H18</f>
        <v>0</v>
      </c>
      <c r="N18" s="51">
        <f>K18*I18</f>
        <v>0</v>
      </c>
      <c r="O18" s="51">
        <f>J18*K18</f>
        <v>0</v>
      </c>
    </row>
    <row r="19" spans="1:15" x14ac:dyDescent="0.2">
      <c r="A19" s="174"/>
      <c r="B19" s="61"/>
      <c r="C19" s="61"/>
      <c r="D19" s="71"/>
      <c r="E19" s="54"/>
      <c r="F19" s="62"/>
      <c r="G19" s="62"/>
      <c r="H19" s="62"/>
      <c r="I19" s="62"/>
      <c r="J19" s="62"/>
      <c r="K19" s="99"/>
      <c r="L19" s="51">
        <f t="shared" si="3"/>
        <v>0</v>
      </c>
      <c r="M19" s="51">
        <f>K19*H19</f>
        <v>0</v>
      </c>
      <c r="N19" s="51">
        <f>K19*I19</f>
        <v>0</v>
      </c>
      <c r="O19" s="51">
        <f>J19*K19</f>
        <v>0</v>
      </c>
    </row>
    <row r="20" spans="1:15" x14ac:dyDescent="0.2">
      <c r="A20" s="174"/>
      <c r="B20" s="61"/>
      <c r="C20" s="61"/>
      <c r="D20" s="71"/>
      <c r="E20" s="54"/>
      <c r="F20" s="62"/>
      <c r="G20" s="62"/>
      <c r="H20" s="62"/>
      <c r="I20" s="62"/>
      <c r="J20" s="62"/>
      <c r="K20" s="99"/>
      <c r="L20" s="51">
        <f t="shared" si="3"/>
        <v>0</v>
      </c>
      <c r="M20" s="51">
        <f>K20*H20</f>
        <v>0</v>
      </c>
      <c r="N20" s="51">
        <f>K20*I20</f>
        <v>0</v>
      </c>
      <c r="O20" s="51">
        <f>J20*K20</f>
        <v>0</v>
      </c>
    </row>
    <row r="21" spans="1:15" x14ac:dyDescent="0.2">
      <c r="A21" s="174"/>
      <c r="B21" s="61"/>
      <c r="C21" s="61"/>
      <c r="D21" s="71"/>
      <c r="E21" s="54"/>
      <c r="F21" s="62"/>
      <c r="G21" s="62"/>
      <c r="H21" s="62"/>
      <c r="I21" s="62"/>
      <c r="J21" s="62"/>
      <c r="K21" s="99"/>
      <c r="L21" s="51">
        <f t="shared" si="3"/>
        <v>0</v>
      </c>
      <c r="M21" s="51">
        <f>K21*H21</f>
        <v>0</v>
      </c>
      <c r="N21" s="51">
        <f>K21*I21</f>
        <v>0</v>
      </c>
      <c r="O21" s="51">
        <f>J21*K21</f>
        <v>0</v>
      </c>
    </row>
    <row r="22" spans="1:15" x14ac:dyDescent="0.2">
      <c r="A22" s="174"/>
      <c r="B22" s="172" t="s">
        <v>27</v>
      </c>
      <c r="C22" s="172"/>
      <c r="D22" s="172"/>
      <c r="E22" s="172"/>
      <c r="F22" s="172"/>
      <c r="G22" s="172"/>
      <c r="H22" s="172"/>
      <c r="I22" s="172"/>
      <c r="J22" s="172"/>
      <c r="K22" s="172"/>
      <c r="L22" s="56">
        <f>SUM(L18:L21)</f>
        <v>0</v>
      </c>
      <c r="M22" s="56">
        <f>SUM(M18:M21)</f>
        <v>0</v>
      </c>
      <c r="N22" s="56">
        <f t="shared" ref="N22" si="4">SUM(N18:N21)</f>
        <v>0</v>
      </c>
      <c r="O22" s="56">
        <f>SUM(O18:O21)</f>
        <v>0</v>
      </c>
    </row>
    <row r="23" spans="1:15" x14ac:dyDescent="0.2">
      <c r="A23" s="174" t="s">
        <v>22</v>
      </c>
      <c r="B23" s="61"/>
      <c r="C23" s="61"/>
      <c r="D23" s="61"/>
      <c r="E23" s="61"/>
      <c r="F23" s="61"/>
      <c r="G23" s="61"/>
      <c r="H23" s="61"/>
      <c r="I23" s="61"/>
      <c r="J23" s="61"/>
      <c r="K23" s="99"/>
      <c r="L23" s="51">
        <f t="shared" si="3"/>
        <v>0</v>
      </c>
      <c r="M23" s="51">
        <f>K23*H23</f>
        <v>0</v>
      </c>
      <c r="N23" s="51">
        <f>K23*I23</f>
        <v>0</v>
      </c>
      <c r="O23" s="51">
        <f>J23*K23</f>
        <v>0</v>
      </c>
    </row>
    <row r="24" spans="1:15" x14ac:dyDescent="0.2">
      <c r="A24" s="174"/>
      <c r="B24" s="61"/>
      <c r="C24" s="61"/>
      <c r="D24" s="71"/>
      <c r="E24" s="54"/>
      <c r="F24" s="62"/>
      <c r="G24" s="62"/>
      <c r="H24" s="62"/>
      <c r="I24" s="62"/>
      <c r="J24" s="62"/>
      <c r="K24" s="99"/>
      <c r="L24" s="51">
        <f t="shared" si="3"/>
        <v>0</v>
      </c>
      <c r="M24" s="51">
        <f>K24*H24</f>
        <v>0</v>
      </c>
      <c r="N24" s="51">
        <f>K24*I24</f>
        <v>0</v>
      </c>
      <c r="O24" s="51">
        <f>J24*K24</f>
        <v>0</v>
      </c>
    </row>
    <row r="25" spans="1:15" x14ac:dyDescent="0.2">
      <c r="A25" s="174"/>
      <c r="B25" s="61"/>
      <c r="C25" s="61"/>
      <c r="D25" s="71"/>
      <c r="E25" s="54"/>
      <c r="F25" s="62"/>
      <c r="G25" s="62"/>
      <c r="H25" s="62"/>
      <c r="I25" s="62"/>
      <c r="J25" s="62"/>
      <c r="K25" s="99"/>
      <c r="L25" s="51">
        <f t="shared" si="3"/>
        <v>0</v>
      </c>
      <c r="M25" s="51">
        <f>K25*H25</f>
        <v>0</v>
      </c>
      <c r="N25" s="51">
        <f>K25*I25</f>
        <v>0</v>
      </c>
      <c r="O25" s="51">
        <f>J25*K25</f>
        <v>0</v>
      </c>
    </row>
    <row r="26" spans="1:15" x14ac:dyDescent="0.2">
      <c r="A26" s="174"/>
      <c r="B26" s="61"/>
      <c r="C26" s="61"/>
      <c r="D26" s="71"/>
      <c r="E26" s="54"/>
      <c r="F26" s="62"/>
      <c r="G26" s="62"/>
      <c r="H26" s="62"/>
      <c r="I26" s="62"/>
      <c r="J26" s="62"/>
      <c r="K26" s="99"/>
      <c r="L26" s="51">
        <f t="shared" si="3"/>
        <v>0</v>
      </c>
      <c r="M26" s="51">
        <f>K26*H26</f>
        <v>0</v>
      </c>
      <c r="N26" s="51">
        <f>K26*I26</f>
        <v>0</v>
      </c>
      <c r="O26" s="51">
        <f>J26*K26</f>
        <v>0</v>
      </c>
    </row>
    <row r="27" spans="1:15" x14ac:dyDescent="0.2">
      <c r="A27" s="174"/>
      <c r="B27" s="61"/>
      <c r="C27" s="61"/>
      <c r="D27" s="71"/>
      <c r="E27" s="54"/>
      <c r="F27" s="62"/>
      <c r="G27" s="62"/>
      <c r="H27" s="62"/>
      <c r="I27" s="62"/>
      <c r="J27" s="62"/>
      <c r="K27" s="99"/>
      <c r="L27" s="51">
        <f t="shared" si="3"/>
        <v>0</v>
      </c>
      <c r="M27" s="51">
        <f>K27*H27</f>
        <v>0</v>
      </c>
      <c r="N27" s="51">
        <f>K27*I27</f>
        <v>0</v>
      </c>
      <c r="O27" s="51">
        <f>J27*K27</f>
        <v>0</v>
      </c>
    </row>
    <row r="28" spans="1:15" x14ac:dyDescent="0.2">
      <c r="A28" s="174"/>
      <c r="B28" s="172" t="s">
        <v>27</v>
      </c>
      <c r="C28" s="172"/>
      <c r="D28" s="172"/>
      <c r="E28" s="172"/>
      <c r="F28" s="172"/>
      <c r="G28" s="172"/>
      <c r="H28" s="172"/>
      <c r="I28" s="172"/>
      <c r="J28" s="172"/>
      <c r="K28" s="172"/>
      <c r="L28" s="56">
        <f>SUM(L23:L27)</f>
        <v>0</v>
      </c>
      <c r="M28" s="56">
        <f>SUM(M23:M27)</f>
        <v>0</v>
      </c>
      <c r="N28" s="56">
        <f t="shared" ref="N28" si="5">SUM(N23:N27)</f>
        <v>0</v>
      </c>
      <c r="O28" s="56">
        <f>SUM(O23:O27)</f>
        <v>0</v>
      </c>
    </row>
    <row r="29" spans="1:15" ht="25.5" x14ac:dyDescent="0.2">
      <c r="A29" s="100" t="s">
        <v>1567</v>
      </c>
      <c r="B29" s="61"/>
      <c r="C29" s="61"/>
      <c r="D29" s="61"/>
      <c r="E29" s="61"/>
      <c r="F29" s="61"/>
      <c r="G29" s="96">
        <f>(L17+L22+L28)*F29</f>
        <v>0</v>
      </c>
      <c r="H29" s="96">
        <v>0</v>
      </c>
      <c r="I29" s="96">
        <f>(N17+N22+N28)*F29</f>
        <v>0</v>
      </c>
      <c r="J29" s="96">
        <f>G29</f>
        <v>0</v>
      </c>
      <c r="K29" s="97">
        <v>0</v>
      </c>
      <c r="L29" s="4">
        <f t="shared" si="3"/>
        <v>0</v>
      </c>
      <c r="M29" s="4">
        <f>K29*H29</f>
        <v>0</v>
      </c>
      <c r="N29" s="4">
        <f>K29*I29</f>
        <v>0</v>
      </c>
      <c r="O29" s="4">
        <f>J29*K29</f>
        <v>0</v>
      </c>
    </row>
    <row r="30" spans="1:15" x14ac:dyDescent="0.2">
      <c r="A30" s="172" t="s">
        <v>29</v>
      </c>
      <c r="B30" s="172"/>
      <c r="C30" s="172"/>
      <c r="D30" s="172"/>
      <c r="E30" s="172"/>
      <c r="F30" s="172"/>
      <c r="G30" s="172"/>
      <c r="H30" s="172"/>
      <c r="I30" s="172"/>
      <c r="J30" s="172"/>
      <c r="K30" s="172"/>
      <c r="L30" s="56">
        <f>ROUND(L17+L22+L28+L29,2)</f>
        <v>0</v>
      </c>
      <c r="M30" s="56">
        <f t="shared" ref="M30:O30" si="6">ROUND(M17+M22+M28+M29,2)</f>
        <v>0</v>
      </c>
      <c r="N30" s="56">
        <f t="shared" si="6"/>
        <v>0</v>
      </c>
      <c r="O30" s="56">
        <f t="shared" si="6"/>
        <v>0</v>
      </c>
    </row>
    <row r="31" spans="1:15" x14ac:dyDescent="0.2">
      <c r="A31" s="172" t="s">
        <v>28</v>
      </c>
      <c r="B31" s="172"/>
      <c r="C31" s="172"/>
      <c r="D31" s="172"/>
      <c r="E31" s="172"/>
      <c r="F31" s="172"/>
      <c r="G31" s="172"/>
      <c r="H31" s="172"/>
      <c r="I31" s="172"/>
      <c r="J31" s="172"/>
      <c r="K31" s="172"/>
      <c r="L31" s="172"/>
      <c r="M31" s="172"/>
      <c r="N31" s="172"/>
      <c r="O31" s="57">
        <f>Ribasso</f>
        <v>0.10150000000000001</v>
      </c>
    </row>
    <row r="32" spans="1:15" x14ac:dyDescent="0.2">
      <c r="A32" s="172" t="s">
        <v>31</v>
      </c>
      <c r="B32" s="172"/>
      <c r="C32" s="172"/>
      <c r="D32" s="172"/>
      <c r="E32" s="172"/>
      <c r="F32" s="172"/>
      <c r="G32" s="172"/>
      <c r="H32" s="172"/>
      <c r="I32" s="172"/>
      <c r="J32" s="172"/>
      <c r="K32" s="172"/>
      <c r="L32" s="172"/>
      <c r="M32" s="172"/>
      <c r="N32" s="172"/>
      <c r="O32" s="56">
        <f>ROUND(O31*O30,2)</f>
        <v>0</v>
      </c>
    </row>
    <row r="33" spans="1:15" ht="19.5" x14ac:dyDescent="0.2">
      <c r="A33" s="170" t="s">
        <v>30</v>
      </c>
      <c r="B33" s="170"/>
      <c r="C33" s="170"/>
      <c r="D33" s="170"/>
      <c r="E33" s="170"/>
      <c r="F33" s="170"/>
      <c r="G33" s="170"/>
      <c r="H33" s="170"/>
      <c r="I33" s="170"/>
      <c r="J33" s="170"/>
      <c r="K33" s="170"/>
      <c r="L33" s="58">
        <f>L30-(O31*L30)</f>
        <v>0</v>
      </c>
      <c r="M33" s="58">
        <f>M30</f>
        <v>0</v>
      </c>
      <c r="N33" s="58">
        <f>N30</f>
        <v>0</v>
      </c>
      <c r="O33" s="58">
        <f>O30-O32</f>
        <v>0</v>
      </c>
    </row>
    <row r="34" spans="1:15" ht="19.5" x14ac:dyDescent="0.2">
      <c r="A34" s="170" t="s">
        <v>7</v>
      </c>
      <c r="B34" s="170"/>
      <c r="C34" s="170"/>
      <c r="D34" s="170"/>
      <c r="E34" s="170"/>
      <c r="F34" s="170"/>
      <c r="G34" s="170"/>
      <c r="H34" s="170"/>
      <c r="I34" s="170"/>
      <c r="J34" s="170"/>
      <c r="K34" s="170"/>
      <c r="L34" s="170"/>
      <c r="M34" s="170"/>
      <c r="N34" s="170"/>
      <c r="O34" s="98">
        <f>M33+N33+O33</f>
        <v>0</v>
      </c>
    </row>
    <row r="35" spans="1:15" x14ac:dyDescent="0.2">
      <c r="A35" s="59"/>
      <c r="B35" s="59"/>
      <c r="C35" s="59"/>
      <c r="D35" s="5" t="s">
        <v>4</v>
      </c>
    </row>
    <row r="36" spans="1:15" x14ac:dyDescent="0.2">
      <c r="A36" s="63"/>
      <c r="B36" s="63"/>
      <c r="C36" s="63"/>
      <c r="D36" s="5" t="s">
        <v>37</v>
      </c>
    </row>
  </sheetData>
  <mergeCells count="22">
    <mergeCell ref="A34:N34"/>
    <mergeCell ref="B22:K22"/>
    <mergeCell ref="A30:K30"/>
    <mergeCell ref="A31:N31"/>
    <mergeCell ref="A32:N32"/>
    <mergeCell ref="A33:K33"/>
    <mergeCell ref="A23:A28"/>
    <mergeCell ref="B28:K28"/>
    <mergeCell ref="A11:A17"/>
    <mergeCell ref="B17:K17"/>
    <mergeCell ref="A18:A22"/>
    <mergeCell ref="B1:O1"/>
    <mergeCell ref="A2:O2"/>
    <mergeCell ref="C3:I3"/>
    <mergeCell ref="J3:K3"/>
    <mergeCell ref="L3:O9"/>
    <mergeCell ref="C4:I5"/>
    <mergeCell ref="J4:J5"/>
    <mergeCell ref="B6:K6"/>
    <mergeCell ref="C7:K7"/>
    <mergeCell ref="D8:K8"/>
    <mergeCell ref="B9:K9"/>
  </mergeCells>
  <pageMargins left="0.7" right="0.7" top="0.75" bottom="0.75" header="0.3" footer="0.3"/>
  <pageSetup paperSize="8" scale="68"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2D00-000000000000}">
          <x14:formula1>
            <xm:f>Appoggio!$C$2:$C$3</xm:f>
          </x14:formula1>
          <xm:sqref>K29</xm:sqref>
        </x14:dataValidation>
        <x14:dataValidation type="list" allowBlank="1" showInputMessage="1" showErrorMessage="1" xr:uid="{00000000-0002-0000-2D00-000001000000}">
          <x14:formula1>
            <xm:f>Appoggio!$D$2:$D$3</xm:f>
          </x14:formula1>
          <xm:sqref>J4:J5</xm:sqref>
        </x14:dataValidation>
        <x14:dataValidation type="list" allowBlank="1" showInputMessage="1" showErrorMessage="1" xr:uid="{00000000-0002-0000-2D00-000002000000}">
          <x14:formula1>
            <xm:f>Appoggio!$A$2:$A$5</xm:f>
          </x14:formula1>
          <xm:sqref>B7</xm:sqref>
        </x14:dataValidation>
      </x14:dataValidations>
    </ext>
  </extLst>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O36"/>
  <sheetViews>
    <sheetView topLeftCell="G13" zoomScaleNormal="100" workbookViewId="0">
      <selection activeCell="E47" sqref="A1:E49"/>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0"/>
      <c r="B1" s="152" t="s">
        <v>1560</v>
      </c>
      <c r="C1" s="153"/>
      <c r="D1" s="153"/>
      <c r="E1" s="153"/>
      <c r="F1" s="153"/>
      <c r="G1" s="153"/>
      <c r="H1" s="153"/>
      <c r="I1" s="153"/>
      <c r="J1" s="153"/>
      <c r="K1" s="153"/>
      <c r="L1" s="153"/>
      <c r="M1" s="153"/>
      <c r="N1" s="153"/>
      <c r="O1" s="154"/>
    </row>
    <row r="2" spans="1:15" ht="19.5" x14ac:dyDescent="0.25">
      <c r="A2" s="149" t="s">
        <v>1559</v>
      </c>
      <c r="B2" s="150"/>
      <c r="C2" s="150"/>
      <c r="D2" s="150"/>
      <c r="E2" s="150"/>
      <c r="F2" s="150"/>
      <c r="G2" s="150"/>
      <c r="H2" s="150"/>
      <c r="I2" s="150"/>
      <c r="J2" s="150"/>
      <c r="K2" s="150"/>
      <c r="L2" s="150"/>
      <c r="M2" s="150"/>
      <c r="N2" s="150"/>
      <c r="O2" s="151"/>
    </row>
    <row r="3" spans="1:15" x14ac:dyDescent="0.2">
      <c r="A3" s="30" t="s">
        <v>0</v>
      </c>
      <c r="B3" s="82" t="str">
        <f>INTESTAZIONE!B2</f>
        <v>Tecnocostruzioni s.r.l.</v>
      </c>
      <c r="C3" s="164" t="s">
        <v>1558</v>
      </c>
      <c r="D3" s="165"/>
      <c r="E3" s="165"/>
      <c r="F3" s="165"/>
      <c r="G3" s="165"/>
      <c r="H3" s="165"/>
      <c r="I3" s="166"/>
      <c r="J3" s="203" t="s">
        <v>1616</v>
      </c>
      <c r="K3" s="204"/>
      <c r="L3" s="155"/>
      <c r="M3" s="155"/>
      <c r="N3" s="156"/>
      <c r="O3" s="157"/>
    </row>
    <row r="4" spans="1:15" ht="30" customHeight="1" x14ac:dyDescent="0.2">
      <c r="A4" s="30" t="s">
        <v>1</v>
      </c>
      <c r="B4" s="44"/>
      <c r="C4" s="179"/>
      <c r="D4" s="180"/>
      <c r="E4" s="180"/>
      <c r="F4" s="180"/>
      <c r="G4" s="180"/>
      <c r="H4" s="180"/>
      <c r="I4" s="181"/>
      <c r="J4" s="205"/>
      <c r="K4" s="45" t="s">
        <v>1617</v>
      </c>
      <c r="L4" s="158"/>
      <c r="M4" s="158"/>
      <c r="N4" s="159"/>
      <c r="O4" s="160"/>
    </row>
    <row r="5" spans="1:15" x14ac:dyDescent="0.2">
      <c r="A5" s="30" t="s">
        <v>2</v>
      </c>
      <c r="B5" s="46"/>
      <c r="C5" s="167"/>
      <c r="D5" s="168"/>
      <c r="E5" s="168"/>
      <c r="F5" s="168"/>
      <c r="G5" s="168"/>
      <c r="H5" s="168"/>
      <c r="I5" s="169"/>
      <c r="J5" s="206"/>
      <c r="K5" s="47"/>
      <c r="L5" s="158"/>
      <c r="M5" s="158"/>
      <c r="N5" s="159"/>
      <c r="O5" s="160"/>
    </row>
    <row r="6" spans="1:15" x14ac:dyDescent="0.2">
      <c r="A6" s="83" t="s">
        <v>19</v>
      </c>
      <c r="B6" s="202"/>
      <c r="C6" s="202"/>
      <c r="D6" s="202"/>
      <c r="E6" s="202"/>
      <c r="F6" s="202"/>
      <c r="G6" s="202"/>
      <c r="H6" s="202"/>
      <c r="I6" s="202"/>
      <c r="J6" s="202"/>
      <c r="K6" s="202"/>
      <c r="L6" s="158"/>
      <c r="M6" s="158"/>
      <c r="N6" s="159"/>
      <c r="O6" s="160"/>
    </row>
    <row r="7" spans="1:15" x14ac:dyDescent="0.2">
      <c r="A7" s="83" t="s">
        <v>39</v>
      </c>
      <c r="B7" s="30"/>
      <c r="C7" s="171" t="s">
        <v>40</v>
      </c>
      <c r="D7" s="171"/>
      <c r="E7" s="171"/>
      <c r="F7" s="171"/>
      <c r="G7" s="171"/>
      <c r="H7" s="171"/>
      <c r="I7" s="171"/>
      <c r="J7" s="171"/>
      <c r="K7" s="171"/>
      <c r="L7" s="158"/>
      <c r="M7" s="158"/>
      <c r="N7" s="159"/>
      <c r="O7" s="160"/>
    </row>
    <row r="8" spans="1:15" x14ac:dyDescent="0.2">
      <c r="A8" s="84" t="s">
        <v>1557</v>
      </c>
      <c r="B8" s="30"/>
      <c r="C8" s="30"/>
      <c r="D8" s="171" t="s">
        <v>41</v>
      </c>
      <c r="E8" s="171"/>
      <c r="F8" s="171"/>
      <c r="G8" s="171"/>
      <c r="H8" s="171"/>
      <c r="I8" s="171"/>
      <c r="J8" s="171"/>
      <c r="K8" s="171"/>
      <c r="L8" s="158"/>
      <c r="M8" s="158"/>
      <c r="N8" s="159"/>
      <c r="O8" s="160"/>
    </row>
    <row r="9" spans="1:15" ht="84" customHeight="1" x14ac:dyDescent="0.2">
      <c r="A9" s="84" t="s">
        <v>3</v>
      </c>
      <c r="B9" s="173"/>
      <c r="C9" s="173"/>
      <c r="D9" s="173"/>
      <c r="E9" s="173"/>
      <c r="F9" s="173"/>
      <c r="G9" s="173"/>
      <c r="H9" s="173"/>
      <c r="I9" s="173"/>
      <c r="J9" s="173"/>
      <c r="K9" s="173"/>
      <c r="L9" s="161"/>
      <c r="M9" s="161"/>
      <c r="N9" s="162"/>
      <c r="O9" s="163"/>
    </row>
    <row r="10" spans="1:15" ht="63.75" x14ac:dyDescent="0.2">
      <c r="A10" s="48" t="s">
        <v>38</v>
      </c>
      <c r="B10" s="49" t="s">
        <v>9</v>
      </c>
      <c r="C10" s="49" t="s">
        <v>1568</v>
      </c>
      <c r="D10" s="49" t="s">
        <v>3</v>
      </c>
      <c r="E10" s="49" t="s">
        <v>13</v>
      </c>
      <c r="F10" s="49" t="s">
        <v>14</v>
      </c>
      <c r="G10" s="49" t="s">
        <v>16</v>
      </c>
      <c r="H10" s="49" t="s">
        <v>17</v>
      </c>
      <c r="I10" s="49" t="s">
        <v>18</v>
      </c>
      <c r="J10" s="49" t="s">
        <v>15</v>
      </c>
      <c r="K10" s="49" t="s">
        <v>23</v>
      </c>
      <c r="L10" s="49" t="s">
        <v>1556</v>
      </c>
      <c r="M10" s="49" t="s">
        <v>26</v>
      </c>
      <c r="N10" s="49" t="s">
        <v>25</v>
      </c>
      <c r="O10" s="49" t="s">
        <v>24</v>
      </c>
    </row>
    <row r="11" spans="1:15" x14ac:dyDescent="0.2">
      <c r="A11" s="175" t="s">
        <v>20</v>
      </c>
      <c r="B11" s="61"/>
      <c r="C11" s="61"/>
      <c r="D11" s="61"/>
      <c r="E11" s="61"/>
      <c r="F11" s="61"/>
      <c r="G11" s="61"/>
      <c r="H11" s="61"/>
      <c r="I11" s="61"/>
      <c r="J11" s="61"/>
      <c r="K11" s="99"/>
      <c r="L11" s="51">
        <f>G11*K11</f>
        <v>0</v>
      </c>
      <c r="M11" s="51">
        <f t="shared" ref="M11:M16" si="0">K11*H11</f>
        <v>0</v>
      </c>
      <c r="N11" s="51">
        <f t="shared" ref="N11:N16" si="1">K11*I11</f>
        <v>0</v>
      </c>
      <c r="O11" s="51">
        <f t="shared" ref="O11:O16" si="2">J11*K11</f>
        <v>0</v>
      </c>
    </row>
    <row r="12" spans="1:15" x14ac:dyDescent="0.2">
      <c r="A12" s="175"/>
      <c r="B12" s="61"/>
      <c r="C12" s="61"/>
      <c r="D12" s="71"/>
      <c r="E12" s="61"/>
      <c r="F12" s="62"/>
      <c r="G12" s="62"/>
      <c r="H12" s="62"/>
      <c r="I12" s="62"/>
      <c r="J12" s="62"/>
      <c r="K12" s="99"/>
      <c r="L12" s="51">
        <f t="shared" ref="L12:L29" si="3">G12*K12</f>
        <v>0</v>
      </c>
      <c r="M12" s="51">
        <f t="shared" si="0"/>
        <v>0</v>
      </c>
      <c r="N12" s="51">
        <f t="shared" si="1"/>
        <v>0</v>
      </c>
      <c r="O12" s="51">
        <f t="shared" si="2"/>
        <v>0</v>
      </c>
    </row>
    <row r="13" spans="1:15" x14ac:dyDescent="0.2">
      <c r="A13" s="175"/>
      <c r="B13" s="61"/>
      <c r="C13" s="61"/>
      <c r="D13" s="71"/>
      <c r="E13" s="61"/>
      <c r="F13" s="62"/>
      <c r="G13" s="62"/>
      <c r="H13" s="62"/>
      <c r="I13" s="62"/>
      <c r="J13" s="62"/>
      <c r="K13" s="52"/>
      <c r="L13" s="51">
        <f t="shared" si="3"/>
        <v>0</v>
      </c>
      <c r="M13" s="51">
        <f t="shared" si="0"/>
        <v>0</v>
      </c>
      <c r="N13" s="51">
        <f t="shared" si="1"/>
        <v>0</v>
      </c>
      <c r="O13" s="51">
        <f t="shared" si="2"/>
        <v>0</v>
      </c>
    </row>
    <row r="14" spans="1:15" x14ac:dyDescent="0.2">
      <c r="A14" s="175"/>
      <c r="B14" s="61"/>
      <c r="C14" s="61"/>
      <c r="D14" s="71"/>
      <c r="E14" s="61"/>
      <c r="F14" s="62"/>
      <c r="G14" s="62"/>
      <c r="H14" s="62"/>
      <c r="I14" s="62"/>
      <c r="J14" s="62"/>
      <c r="K14" s="50"/>
      <c r="L14" s="51">
        <f t="shared" si="3"/>
        <v>0</v>
      </c>
      <c r="M14" s="51">
        <f t="shared" si="0"/>
        <v>0</v>
      </c>
      <c r="N14" s="51">
        <f t="shared" si="1"/>
        <v>0</v>
      </c>
      <c r="O14" s="51">
        <f t="shared" si="2"/>
        <v>0</v>
      </c>
    </row>
    <row r="15" spans="1:15" x14ac:dyDescent="0.2">
      <c r="A15" s="175"/>
      <c r="B15" s="61"/>
      <c r="C15" s="61"/>
      <c r="D15" s="53"/>
      <c r="E15" s="54"/>
      <c r="F15" s="55"/>
      <c r="G15" s="55"/>
      <c r="H15" s="55"/>
      <c r="I15" s="55"/>
      <c r="J15" s="55"/>
      <c r="K15" s="50"/>
      <c r="L15" s="51">
        <f t="shared" si="3"/>
        <v>0</v>
      </c>
      <c r="M15" s="51">
        <f t="shared" si="0"/>
        <v>0</v>
      </c>
      <c r="N15" s="51">
        <f t="shared" si="1"/>
        <v>0</v>
      </c>
      <c r="O15" s="51">
        <f t="shared" si="2"/>
        <v>0</v>
      </c>
    </row>
    <row r="16" spans="1:15" x14ac:dyDescent="0.2">
      <c r="A16" s="175"/>
      <c r="B16" s="62"/>
      <c r="C16" s="62"/>
      <c r="D16" s="72"/>
      <c r="E16" s="62"/>
      <c r="F16" s="62"/>
      <c r="G16" s="62"/>
      <c r="H16" s="55"/>
      <c r="I16" s="55"/>
      <c r="J16" s="55"/>
      <c r="K16" s="50"/>
      <c r="L16" s="51">
        <f t="shared" si="3"/>
        <v>0</v>
      </c>
      <c r="M16" s="51">
        <f t="shared" si="0"/>
        <v>0</v>
      </c>
      <c r="N16" s="51">
        <f t="shared" si="1"/>
        <v>0</v>
      </c>
      <c r="O16" s="51">
        <f t="shared" si="2"/>
        <v>0</v>
      </c>
    </row>
    <row r="17" spans="1:15" x14ac:dyDescent="0.2">
      <c r="A17" s="175"/>
      <c r="B17" s="172" t="s">
        <v>27</v>
      </c>
      <c r="C17" s="172"/>
      <c r="D17" s="172"/>
      <c r="E17" s="172"/>
      <c r="F17" s="172"/>
      <c r="G17" s="172"/>
      <c r="H17" s="172"/>
      <c r="I17" s="172"/>
      <c r="J17" s="172"/>
      <c r="K17" s="172"/>
      <c r="L17" s="56">
        <f>SUM(L11:L16)</f>
        <v>0</v>
      </c>
      <c r="M17" s="56">
        <f>SUM(M11:M16)</f>
        <v>0</v>
      </c>
      <c r="N17" s="56">
        <f>SUM(N11:N16)</f>
        <v>0</v>
      </c>
      <c r="O17" s="56">
        <f>SUM(O11:O16)</f>
        <v>0</v>
      </c>
    </row>
    <row r="18" spans="1:15" x14ac:dyDescent="0.2">
      <c r="A18" s="174" t="s">
        <v>21</v>
      </c>
      <c r="B18" s="61"/>
      <c r="C18" s="61"/>
      <c r="D18" s="61"/>
      <c r="E18" s="61"/>
      <c r="F18" s="61"/>
      <c r="G18" s="61"/>
      <c r="H18" s="61"/>
      <c r="I18" s="61"/>
      <c r="J18" s="61"/>
      <c r="K18" s="99"/>
      <c r="L18" s="51">
        <f t="shared" si="3"/>
        <v>0</v>
      </c>
      <c r="M18" s="51">
        <f>K18*H18</f>
        <v>0</v>
      </c>
      <c r="N18" s="51">
        <f>K18*I18</f>
        <v>0</v>
      </c>
      <c r="O18" s="51">
        <f>J18*K18</f>
        <v>0</v>
      </c>
    </row>
    <row r="19" spans="1:15" x14ac:dyDescent="0.2">
      <c r="A19" s="174"/>
      <c r="B19" s="61"/>
      <c r="C19" s="61"/>
      <c r="D19" s="71"/>
      <c r="E19" s="54"/>
      <c r="F19" s="62"/>
      <c r="G19" s="62"/>
      <c r="H19" s="62"/>
      <c r="I19" s="62"/>
      <c r="J19" s="62"/>
      <c r="K19" s="99"/>
      <c r="L19" s="51">
        <f t="shared" si="3"/>
        <v>0</v>
      </c>
      <c r="M19" s="51">
        <f>K19*H19</f>
        <v>0</v>
      </c>
      <c r="N19" s="51">
        <f>K19*I19</f>
        <v>0</v>
      </c>
      <c r="O19" s="51">
        <f>J19*K19</f>
        <v>0</v>
      </c>
    </row>
    <row r="20" spans="1:15" x14ac:dyDescent="0.2">
      <c r="A20" s="174"/>
      <c r="B20" s="61"/>
      <c r="C20" s="61"/>
      <c r="D20" s="71"/>
      <c r="E20" s="54"/>
      <c r="F20" s="62"/>
      <c r="G20" s="62"/>
      <c r="H20" s="62"/>
      <c r="I20" s="62"/>
      <c r="J20" s="62"/>
      <c r="K20" s="99"/>
      <c r="L20" s="51">
        <f t="shared" si="3"/>
        <v>0</v>
      </c>
      <c r="M20" s="51">
        <f>K20*H20</f>
        <v>0</v>
      </c>
      <c r="N20" s="51">
        <f>K20*I20</f>
        <v>0</v>
      </c>
      <c r="O20" s="51">
        <f>J20*K20</f>
        <v>0</v>
      </c>
    </row>
    <row r="21" spans="1:15" x14ac:dyDescent="0.2">
      <c r="A21" s="174"/>
      <c r="B21" s="61"/>
      <c r="C21" s="61"/>
      <c r="D21" s="71"/>
      <c r="E21" s="54"/>
      <c r="F21" s="62"/>
      <c r="G21" s="62"/>
      <c r="H21" s="62"/>
      <c r="I21" s="62"/>
      <c r="J21" s="62"/>
      <c r="K21" s="99"/>
      <c r="L21" s="51">
        <f t="shared" si="3"/>
        <v>0</v>
      </c>
      <c r="M21" s="51">
        <f>K21*H21</f>
        <v>0</v>
      </c>
      <c r="N21" s="51">
        <f>K21*I21</f>
        <v>0</v>
      </c>
      <c r="O21" s="51">
        <f>J21*K21</f>
        <v>0</v>
      </c>
    </row>
    <row r="22" spans="1:15" x14ac:dyDescent="0.2">
      <c r="A22" s="174"/>
      <c r="B22" s="172" t="s">
        <v>27</v>
      </c>
      <c r="C22" s="172"/>
      <c r="D22" s="172"/>
      <c r="E22" s="172"/>
      <c r="F22" s="172"/>
      <c r="G22" s="172"/>
      <c r="H22" s="172"/>
      <c r="I22" s="172"/>
      <c r="J22" s="172"/>
      <c r="K22" s="172"/>
      <c r="L22" s="56">
        <f>SUM(L18:L21)</f>
        <v>0</v>
      </c>
      <c r="M22" s="56">
        <f>SUM(M18:M21)</f>
        <v>0</v>
      </c>
      <c r="N22" s="56">
        <f t="shared" ref="N22" si="4">SUM(N18:N21)</f>
        <v>0</v>
      </c>
      <c r="O22" s="56">
        <f>SUM(O18:O21)</f>
        <v>0</v>
      </c>
    </row>
    <row r="23" spans="1:15" x14ac:dyDescent="0.2">
      <c r="A23" s="174" t="s">
        <v>22</v>
      </c>
      <c r="B23" s="61"/>
      <c r="C23" s="61"/>
      <c r="D23" s="61"/>
      <c r="E23" s="61"/>
      <c r="F23" s="61"/>
      <c r="G23" s="61"/>
      <c r="H23" s="61"/>
      <c r="I23" s="61"/>
      <c r="J23" s="61"/>
      <c r="K23" s="99"/>
      <c r="L23" s="51">
        <f t="shared" si="3"/>
        <v>0</v>
      </c>
      <c r="M23" s="51">
        <f>K23*H23</f>
        <v>0</v>
      </c>
      <c r="N23" s="51">
        <f>K23*I23</f>
        <v>0</v>
      </c>
      <c r="O23" s="51">
        <f>J23*K23</f>
        <v>0</v>
      </c>
    </row>
    <row r="24" spans="1:15" x14ac:dyDescent="0.2">
      <c r="A24" s="174"/>
      <c r="B24" s="61"/>
      <c r="C24" s="61"/>
      <c r="D24" s="71"/>
      <c r="E24" s="54"/>
      <c r="F24" s="62"/>
      <c r="G24" s="62"/>
      <c r="H24" s="62"/>
      <c r="I24" s="62"/>
      <c r="J24" s="62"/>
      <c r="K24" s="99"/>
      <c r="L24" s="51">
        <f t="shared" si="3"/>
        <v>0</v>
      </c>
      <c r="M24" s="51">
        <f>K24*H24</f>
        <v>0</v>
      </c>
      <c r="N24" s="51">
        <f>K24*I24</f>
        <v>0</v>
      </c>
      <c r="O24" s="51">
        <f>J24*K24</f>
        <v>0</v>
      </c>
    </row>
    <row r="25" spans="1:15" x14ac:dyDescent="0.2">
      <c r="A25" s="174"/>
      <c r="B25" s="61"/>
      <c r="C25" s="61"/>
      <c r="D25" s="71"/>
      <c r="E25" s="54"/>
      <c r="F25" s="62"/>
      <c r="G25" s="62"/>
      <c r="H25" s="62"/>
      <c r="I25" s="62"/>
      <c r="J25" s="62"/>
      <c r="K25" s="99"/>
      <c r="L25" s="51">
        <f t="shared" si="3"/>
        <v>0</v>
      </c>
      <c r="M25" s="51">
        <f>K25*H25</f>
        <v>0</v>
      </c>
      <c r="N25" s="51">
        <f>K25*I25</f>
        <v>0</v>
      </c>
      <c r="O25" s="51">
        <f>J25*K25</f>
        <v>0</v>
      </c>
    </row>
    <row r="26" spans="1:15" x14ac:dyDescent="0.2">
      <c r="A26" s="174"/>
      <c r="B26" s="61"/>
      <c r="C26" s="61"/>
      <c r="D26" s="71"/>
      <c r="E26" s="54"/>
      <c r="F26" s="62"/>
      <c r="G26" s="62"/>
      <c r="H26" s="62"/>
      <c r="I26" s="62"/>
      <c r="J26" s="62"/>
      <c r="K26" s="99"/>
      <c r="L26" s="51">
        <f t="shared" si="3"/>
        <v>0</v>
      </c>
      <c r="M26" s="51">
        <f>K26*H26</f>
        <v>0</v>
      </c>
      <c r="N26" s="51">
        <f>K26*I26</f>
        <v>0</v>
      </c>
      <c r="O26" s="51">
        <f>J26*K26</f>
        <v>0</v>
      </c>
    </row>
    <row r="27" spans="1:15" x14ac:dyDescent="0.2">
      <c r="A27" s="174"/>
      <c r="B27" s="61"/>
      <c r="C27" s="61"/>
      <c r="D27" s="71"/>
      <c r="E27" s="54"/>
      <c r="F27" s="62"/>
      <c r="G27" s="62"/>
      <c r="H27" s="62"/>
      <c r="I27" s="62"/>
      <c r="J27" s="62"/>
      <c r="K27" s="99"/>
      <c r="L27" s="51">
        <f t="shared" si="3"/>
        <v>0</v>
      </c>
      <c r="M27" s="51">
        <f>K27*H27</f>
        <v>0</v>
      </c>
      <c r="N27" s="51">
        <f>K27*I27</f>
        <v>0</v>
      </c>
      <c r="O27" s="51">
        <f>J27*K27</f>
        <v>0</v>
      </c>
    </row>
    <row r="28" spans="1:15" x14ac:dyDescent="0.2">
      <c r="A28" s="174"/>
      <c r="B28" s="172" t="s">
        <v>27</v>
      </c>
      <c r="C28" s="172"/>
      <c r="D28" s="172"/>
      <c r="E28" s="172"/>
      <c r="F28" s="172"/>
      <c r="G28" s="172"/>
      <c r="H28" s="172"/>
      <c r="I28" s="172"/>
      <c r="J28" s="172"/>
      <c r="K28" s="172"/>
      <c r="L28" s="56">
        <f>SUM(L23:L27)</f>
        <v>0</v>
      </c>
      <c r="M28" s="56">
        <f>SUM(M23:M27)</f>
        <v>0</v>
      </c>
      <c r="N28" s="56">
        <f t="shared" ref="N28" si="5">SUM(N23:N27)</f>
        <v>0</v>
      </c>
      <c r="O28" s="56">
        <f>SUM(O23:O27)</f>
        <v>0</v>
      </c>
    </row>
    <row r="29" spans="1:15" ht="25.5" x14ac:dyDescent="0.2">
      <c r="A29" s="100" t="s">
        <v>1567</v>
      </c>
      <c r="B29" s="61"/>
      <c r="C29" s="61"/>
      <c r="D29" s="61"/>
      <c r="E29" s="61"/>
      <c r="F29" s="61"/>
      <c r="G29" s="96">
        <f>(L17+L22+L28)*F29</f>
        <v>0</v>
      </c>
      <c r="H29" s="96">
        <v>0</v>
      </c>
      <c r="I29" s="96">
        <f>(N17+N22+N28)*F29</f>
        <v>0</v>
      </c>
      <c r="J29" s="96">
        <f>G29</f>
        <v>0</v>
      </c>
      <c r="K29" s="97">
        <v>0</v>
      </c>
      <c r="L29" s="4">
        <f t="shared" si="3"/>
        <v>0</v>
      </c>
      <c r="M29" s="4">
        <f>K29*H29</f>
        <v>0</v>
      </c>
      <c r="N29" s="4">
        <f>K29*I29</f>
        <v>0</v>
      </c>
      <c r="O29" s="4">
        <f>J29*K29</f>
        <v>0</v>
      </c>
    </row>
    <row r="30" spans="1:15" x14ac:dyDescent="0.2">
      <c r="A30" s="172" t="s">
        <v>29</v>
      </c>
      <c r="B30" s="172"/>
      <c r="C30" s="172"/>
      <c r="D30" s="172"/>
      <c r="E30" s="172"/>
      <c r="F30" s="172"/>
      <c r="G30" s="172"/>
      <c r="H30" s="172"/>
      <c r="I30" s="172"/>
      <c r="J30" s="172"/>
      <c r="K30" s="172"/>
      <c r="L30" s="56">
        <f>ROUND(L17+L22+L28+L29,2)</f>
        <v>0</v>
      </c>
      <c r="M30" s="56">
        <f t="shared" ref="M30:O30" si="6">ROUND(M17+M22+M28+M29,2)</f>
        <v>0</v>
      </c>
      <c r="N30" s="56">
        <f t="shared" si="6"/>
        <v>0</v>
      </c>
      <c r="O30" s="56">
        <f t="shared" si="6"/>
        <v>0</v>
      </c>
    </row>
    <row r="31" spans="1:15" x14ac:dyDescent="0.2">
      <c r="A31" s="172" t="s">
        <v>28</v>
      </c>
      <c r="B31" s="172"/>
      <c r="C31" s="172"/>
      <c r="D31" s="172"/>
      <c r="E31" s="172"/>
      <c r="F31" s="172"/>
      <c r="G31" s="172"/>
      <c r="H31" s="172"/>
      <c r="I31" s="172"/>
      <c r="J31" s="172"/>
      <c r="K31" s="172"/>
      <c r="L31" s="172"/>
      <c r="M31" s="172"/>
      <c r="N31" s="172"/>
      <c r="O31" s="57">
        <f>Ribasso</f>
        <v>0.10150000000000001</v>
      </c>
    </row>
    <row r="32" spans="1:15" x14ac:dyDescent="0.2">
      <c r="A32" s="172" t="s">
        <v>31</v>
      </c>
      <c r="B32" s="172"/>
      <c r="C32" s="172"/>
      <c r="D32" s="172"/>
      <c r="E32" s="172"/>
      <c r="F32" s="172"/>
      <c r="G32" s="172"/>
      <c r="H32" s="172"/>
      <c r="I32" s="172"/>
      <c r="J32" s="172"/>
      <c r="K32" s="172"/>
      <c r="L32" s="172"/>
      <c r="M32" s="172"/>
      <c r="N32" s="172"/>
      <c r="O32" s="56">
        <f>ROUND(O31*O30,2)</f>
        <v>0</v>
      </c>
    </row>
    <row r="33" spans="1:15" ht="19.5" x14ac:dyDescent="0.2">
      <c r="A33" s="170" t="s">
        <v>30</v>
      </c>
      <c r="B33" s="170"/>
      <c r="C33" s="170"/>
      <c r="D33" s="170"/>
      <c r="E33" s="170"/>
      <c r="F33" s="170"/>
      <c r="G33" s="170"/>
      <c r="H33" s="170"/>
      <c r="I33" s="170"/>
      <c r="J33" s="170"/>
      <c r="K33" s="170"/>
      <c r="L33" s="58">
        <f>L30-(O31*L30)</f>
        <v>0</v>
      </c>
      <c r="M33" s="58">
        <f>M30</f>
        <v>0</v>
      </c>
      <c r="N33" s="58">
        <f>N30</f>
        <v>0</v>
      </c>
      <c r="O33" s="58">
        <f>O30-O32</f>
        <v>0</v>
      </c>
    </row>
    <row r="34" spans="1:15" ht="19.5" x14ac:dyDescent="0.2">
      <c r="A34" s="170" t="s">
        <v>7</v>
      </c>
      <c r="B34" s="170"/>
      <c r="C34" s="170"/>
      <c r="D34" s="170"/>
      <c r="E34" s="170"/>
      <c r="F34" s="170"/>
      <c r="G34" s="170"/>
      <c r="H34" s="170"/>
      <c r="I34" s="170"/>
      <c r="J34" s="170"/>
      <c r="K34" s="170"/>
      <c r="L34" s="170"/>
      <c r="M34" s="170"/>
      <c r="N34" s="170"/>
      <c r="O34" s="98">
        <f>M33+N33+O33</f>
        <v>0</v>
      </c>
    </row>
    <row r="35" spans="1:15" x14ac:dyDescent="0.2">
      <c r="A35" s="59"/>
      <c r="B35" s="59"/>
      <c r="C35" s="59"/>
      <c r="D35" s="5" t="s">
        <v>4</v>
      </c>
    </row>
    <row r="36" spans="1:15" x14ac:dyDescent="0.2">
      <c r="A36" s="63"/>
      <c r="B36" s="63"/>
      <c r="C36" s="63"/>
      <c r="D36" s="5" t="s">
        <v>37</v>
      </c>
    </row>
  </sheetData>
  <mergeCells count="22">
    <mergeCell ref="A34:N34"/>
    <mergeCell ref="B22:K22"/>
    <mergeCell ref="A30:K30"/>
    <mergeCell ref="A31:N31"/>
    <mergeCell ref="A32:N32"/>
    <mergeCell ref="A33:K33"/>
    <mergeCell ref="A23:A28"/>
    <mergeCell ref="B28:K28"/>
    <mergeCell ref="A11:A17"/>
    <mergeCell ref="B17:K17"/>
    <mergeCell ref="A18:A22"/>
    <mergeCell ref="B1:O1"/>
    <mergeCell ref="A2:O2"/>
    <mergeCell ref="C3:I3"/>
    <mergeCell ref="J3:K3"/>
    <mergeCell ref="L3:O9"/>
    <mergeCell ref="C4:I5"/>
    <mergeCell ref="J4:J5"/>
    <mergeCell ref="B6:K6"/>
    <mergeCell ref="C7:K7"/>
    <mergeCell ref="D8:K8"/>
    <mergeCell ref="B9:K9"/>
  </mergeCells>
  <pageMargins left="0.7" right="0.7" top="0.75" bottom="0.75" header="0.3" footer="0.3"/>
  <pageSetup paperSize="8" scale="68"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2E00-000000000000}">
          <x14:formula1>
            <xm:f>Appoggio!$C$2:$C$3</xm:f>
          </x14:formula1>
          <xm:sqref>K29</xm:sqref>
        </x14:dataValidation>
        <x14:dataValidation type="list" allowBlank="1" showInputMessage="1" showErrorMessage="1" xr:uid="{00000000-0002-0000-2E00-000001000000}">
          <x14:formula1>
            <xm:f>Appoggio!$D$2:$D$3</xm:f>
          </x14:formula1>
          <xm:sqref>J4:J5</xm:sqref>
        </x14:dataValidation>
        <x14:dataValidation type="list" allowBlank="1" showInputMessage="1" showErrorMessage="1" xr:uid="{00000000-0002-0000-2E00-000002000000}">
          <x14:formula1>
            <xm:f>Appoggio!$A$2:$A$5</xm:f>
          </x14:formula1>
          <xm:sqref>B7</xm:sqref>
        </x14:dataValidation>
      </x14:dataValidations>
    </ext>
  </extLst>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O36"/>
  <sheetViews>
    <sheetView topLeftCell="G13" zoomScaleNormal="100" workbookViewId="0">
      <selection activeCell="E47" sqref="A1:E49"/>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0"/>
      <c r="B1" s="152" t="s">
        <v>1560</v>
      </c>
      <c r="C1" s="153"/>
      <c r="D1" s="153"/>
      <c r="E1" s="153"/>
      <c r="F1" s="153"/>
      <c r="G1" s="153"/>
      <c r="H1" s="153"/>
      <c r="I1" s="153"/>
      <c r="J1" s="153"/>
      <c r="K1" s="153"/>
      <c r="L1" s="153"/>
      <c r="M1" s="153"/>
      <c r="N1" s="153"/>
      <c r="O1" s="154"/>
    </row>
    <row r="2" spans="1:15" ht="19.5" x14ac:dyDescent="0.25">
      <c r="A2" s="149" t="s">
        <v>1559</v>
      </c>
      <c r="B2" s="150"/>
      <c r="C2" s="150"/>
      <c r="D2" s="150"/>
      <c r="E2" s="150"/>
      <c r="F2" s="150"/>
      <c r="G2" s="150"/>
      <c r="H2" s="150"/>
      <c r="I2" s="150"/>
      <c r="J2" s="150"/>
      <c r="K2" s="150"/>
      <c r="L2" s="150"/>
      <c r="M2" s="150"/>
      <c r="N2" s="150"/>
      <c r="O2" s="151"/>
    </row>
    <row r="3" spans="1:15" x14ac:dyDescent="0.2">
      <c r="A3" s="30" t="s">
        <v>0</v>
      </c>
      <c r="B3" s="82" t="str">
        <f>INTESTAZIONE!B2</f>
        <v>Tecnocostruzioni s.r.l.</v>
      </c>
      <c r="C3" s="164" t="s">
        <v>1558</v>
      </c>
      <c r="D3" s="165"/>
      <c r="E3" s="165"/>
      <c r="F3" s="165"/>
      <c r="G3" s="165"/>
      <c r="H3" s="165"/>
      <c r="I3" s="166"/>
      <c r="J3" s="203" t="s">
        <v>1616</v>
      </c>
      <c r="K3" s="204"/>
      <c r="L3" s="155"/>
      <c r="M3" s="155"/>
      <c r="N3" s="156"/>
      <c r="O3" s="157"/>
    </row>
    <row r="4" spans="1:15" ht="30" customHeight="1" x14ac:dyDescent="0.2">
      <c r="A4" s="30" t="s">
        <v>1</v>
      </c>
      <c r="B4" s="44"/>
      <c r="C4" s="179"/>
      <c r="D4" s="180"/>
      <c r="E4" s="180"/>
      <c r="F4" s="180"/>
      <c r="G4" s="180"/>
      <c r="H4" s="180"/>
      <c r="I4" s="181"/>
      <c r="J4" s="205"/>
      <c r="K4" s="45" t="s">
        <v>1617</v>
      </c>
      <c r="L4" s="158"/>
      <c r="M4" s="158"/>
      <c r="N4" s="159"/>
      <c r="O4" s="160"/>
    </row>
    <row r="5" spans="1:15" x14ac:dyDescent="0.2">
      <c r="A5" s="30" t="s">
        <v>2</v>
      </c>
      <c r="B5" s="46"/>
      <c r="C5" s="167"/>
      <c r="D5" s="168"/>
      <c r="E5" s="168"/>
      <c r="F5" s="168"/>
      <c r="G5" s="168"/>
      <c r="H5" s="168"/>
      <c r="I5" s="169"/>
      <c r="J5" s="206"/>
      <c r="K5" s="47"/>
      <c r="L5" s="158"/>
      <c r="M5" s="158"/>
      <c r="N5" s="159"/>
      <c r="O5" s="160"/>
    </row>
    <row r="6" spans="1:15" x14ac:dyDescent="0.2">
      <c r="A6" s="83" t="s">
        <v>19</v>
      </c>
      <c r="B6" s="202"/>
      <c r="C6" s="202"/>
      <c r="D6" s="202"/>
      <c r="E6" s="202"/>
      <c r="F6" s="202"/>
      <c r="G6" s="202"/>
      <c r="H6" s="202"/>
      <c r="I6" s="202"/>
      <c r="J6" s="202"/>
      <c r="K6" s="202"/>
      <c r="L6" s="158"/>
      <c r="M6" s="158"/>
      <c r="N6" s="159"/>
      <c r="O6" s="160"/>
    </row>
    <row r="7" spans="1:15" x14ac:dyDescent="0.2">
      <c r="A7" s="83" t="s">
        <v>39</v>
      </c>
      <c r="B7" s="30"/>
      <c r="C7" s="171" t="s">
        <v>40</v>
      </c>
      <c r="D7" s="171"/>
      <c r="E7" s="171"/>
      <c r="F7" s="171"/>
      <c r="G7" s="171"/>
      <c r="H7" s="171"/>
      <c r="I7" s="171"/>
      <c r="J7" s="171"/>
      <c r="K7" s="171"/>
      <c r="L7" s="158"/>
      <c r="M7" s="158"/>
      <c r="N7" s="159"/>
      <c r="O7" s="160"/>
    </row>
    <row r="8" spans="1:15" x14ac:dyDescent="0.2">
      <c r="A8" s="84" t="s">
        <v>1557</v>
      </c>
      <c r="B8" s="30"/>
      <c r="C8" s="30"/>
      <c r="D8" s="171" t="s">
        <v>41</v>
      </c>
      <c r="E8" s="171"/>
      <c r="F8" s="171"/>
      <c r="G8" s="171"/>
      <c r="H8" s="171"/>
      <c r="I8" s="171"/>
      <c r="J8" s="171"/>
      <c r="K8" s="171"/>
      <c r="L8" s="158"/>
      <c r="M8" s="158"/>
      <c r="N8" s="159"/>
      <c r="O8" s="160"/>
    </row>
    <row r="9" spans="1:15" ht="84" customHeight="1" x14ac:dyDescent="0.2">
      <c r="A9" s="84" t="s">
        <v>3</v>
      </c>
      <c r="B9" s="173"/>
      <c r="C9" s="173"/>
      <c r="D9" s="173"/>
      <c r="E9" s="173"/>
      <c r="F9" s="173"/>
      <c r="G9" s="173"/>
      <c r="H9" s="173"/>
      <c r="I9" s="173"/>
      <c r="J9" s="173"/>
      <c r="K9" s="173"/>
      <c r="L9" s="161"/>
      <c r="M9" s="161"/>
      <c r="N9" s="162"/>
      <c r="O9" s="163"/>
    </row>
    <row r="10" spans="1:15" ht="63.75" x14ac:dyDescent="0.2">
      <c r="A10" s="48" t="s">
        <v>38</v>
      </c>
      <c r="B10" s="49" t="s">
        <v>9</v>
      </c>
      <c r="C10" s="49" t="s">
        <v>1568</v>
      </c>
      <c r="D10" s="49" t="s">
        <v>3</v>
      </c>
      <c r="E10" s="49" t="s">
        <v>13</v>
      </c>
      <c r="F10" s="49" t="s">
        <v>14</v>
      </c>
      <c r="G10" s="49" t="s">
        <v>16</v>
      </c>
      <c r="H10" s="49" t="s">
        <v>17</v>
      </c>
      <c r="I10" s="49" t="s">
        <v>18</v>
      </c>
      <c r="J10" s="49" t="s">
        <v>15</v>
      </c>
      <c r="K10" s="49" t="s">
        <v>23</v>
      </c>
      <c r="L10" s="49" t="s">
        <v>1556</v>
      </c>
      <c r="M10" s="49" t="s">
        <v>26</v>
      </c>
      <c r="N10" s="49" t="s">
        <v>25</v>
      </c>
      <c r="O10" s="49" t="s">
        <v>24</v>
      </c>
    </row>
    <row r="11" spans="1:15" x14ac:dyDescent="0.2">
      <c r="A11" s="175" t="s">
        <v>20</v>
      </c>
      <c r="B11" s="61"/>
      <c r="C11" s="61"/>
      <c r="D11" s="61"/>
      <c r="E11" s="61"/>
      <c r="F11" s="61"/>
      <c r="G11" s="61"/>
      <c r="H11" s="61"/>
      <c r="I11" s="61"/>
      <c r="J11" s="61"/>
      <c r="K11" s="99"/>
      <c r="L11" s="51">
        <f>G11*K11</f>
        <v>0</v>
      </c>
      <c r="M11" s="51">
        <f t="shared" ref="M11:M16" si="0">K11*H11</f>
        <v>0</v>
      </c>
      <c r="N11" s="51">
        <f t="shared" ref="N11:N16" si="1">K11*I11</f>
        <v>0</v>
      </c>
      <c r="O11" s="51">
        <f t="shared" ref="O11:O16" si="2">J11*K11</f>
        <v>0</v>
      </c>
    </row>
    <row r="12" spans="1:15" x14ac:dyDescent="0.2">
      <c r="A12" s="175"/>
      <c r="B12" s="61"/>
      <c r="C12" s="61"/>
      <c r="D12" s="71"/>
      <c r="E12" s="61"/>
      <c r="F12" s="62"/>
      <c r="G12" s="62"/>
      <c r="H12" s="62"/>
      <c r="I12" s="62"/>
      <c r="J12" s="62"/>
      <c r="K12" s="99"/>
      <c r="L12" s="51">
        <f t="shared" ref="L12:L29" si="3">G12*K12</f>
        <v>0</v>
      </c>
      <c r="M12" s="51">
        <f t="shared" si="0"/>
        <v>0</v>
      </c>
      <c r="N12" s="51">
        <f t="shared" si="1"/>
        <v>0</v>
      </c>
      <c r="O12" s="51">
        <f t="shared" si="2"/>
        <v>0</v>
      </c>
    </row>
    <row r="13" spans="1:15" x14ac:dyDescent="0.2">
      <c r="A13" s="175"/>
      <c r="B13" s="61"/>
      <c r="C13" s="61"/>
      <c r="D13" s="71"/>
      <c r="E13" s="61"/>
      <c r="F13" s="62"/>
      <c r="G13" s="62"/>
      <c r="H13" s="62"/>
      <c r="I13" s="62"/>
      <c r="J13" s="62"/>
      <c r="K13" s="52"/>
      <c r="L13" s="51">
        <f t="shared" si="3"/>
        <v>0</v>
      </c>
      <c r="M13" s="51">
        <f t="shared" si="0"/>
        <v>0</v>
      </c>
      <c r="N13" s="51">
        <f t="shared" si="1"/>
        <v>0</v>
      </c>
      <c r="O13" s="51">
        <f t="shared" si="2"/>
        <v>0</v>
      </c>
    </row>
    <row r="14" spans="1:15" x14ac:dyDescent="0.2">
      <c r="A14" s="175"/>
      <c r="B14" s="61"/>
      <c r="C14" s="61"/>
      <c r="D14" s="71"/>
      <c r="E14" s="61"/>
      <c r="F14" s="62"/>
      <c r="G14" s="62"/>
      <c r="H14" s="62"/>
      <c r="I14" s="62"/>
      <c r="J14" s="62"/>
      <c r="K14" s="50"/>
      <c r="L14" s="51">
        <f t="shared" si="3"/>
        <v>0</v>
      </c>
      <c r="M14" s="51">
        <f t="shared" si="0"/>
        <v>0</v>
      </c>
      <c r="N14" s="51">
        <f t="shared" si="1"/>
        <v>0</v>
      </c>
      <c r="O14" s="51">
        <f t="shared" si="2"/>
        <v>0</v>
      </c>
    </row>
    <row r="15" spans="1:15" x14ac:dyDescent="0.2">
      <c r="A15" s="175"/>
      <c r="B15" s="61"/>
      <c r="C15" s="61"/>
      <c r="D15" s="53"/>
      <c r="E15" s="54"/>
      <c r="F15" s="55"/>
      <c r="G15" s="55"/>
      <c r="H15" s="55"/>
      <c r="I15" s="55"/>
      <c r="J15" s="55"/>
      <c r="K15" s="50"/>
      <c r="L15" s="51">
        <f t="shared" si="3"/>
        <v>0</v>
      </c>
      <c r="M15" s="51">
        <f t="shared" si="0"/>
        <v>0</v>
      </c>
      <c r="N15" s="51">
        <f t="shared" si="1"/>
        <v>0</v>
      </c>
      <c r="O15" s="51">
        <f t="shared" si="2"/>
        <v>0</v>
      </c>
    </row>
    <row r="16" spans="1:15" x14ac:dyDescent="0.2">
      <c r="A16" s="175"/>
      <c r="B16" s="62"/>
      <c r="C16" s="62"/>
      <c r="D16" s="72"/>
      <c r="E16" s="62"/>
      <c r="F16" s="62"/>
      <c r="G16" s="62"/>
      <c r="H16" s="55"/>
      <c r="I16" s="55"/>
      <c r="J16" s="55"/>
      <c r="K16" s="50"/>
      <c r="L16" s="51">
        <f t="shared" si="3"/>
        <v>0</v>
      </c>
      <c r="M16" s="51">
        <f t="shared" si="0"/>
        <v>0</v>
      </c>
      <c r="N16" s="51">
        <f t="shared" si="1"/>
        <v>0</v>
      </c>
      <c r="O16" s="51">
        <f t="shared" si="2"/>
        <v>0</v>
      </c>
    </row>
    <row r="17" spans="1:15" x14ac:dyDescent="0.2">
      <c r="A17" s="175"/>
      <c r="B17" s="172" t="s">
        <v>27</v>
      </c>
      <c r="C17" s="172"/>
      <c r="D17" s="172"/>
      <c r="E17" s="172"/>
      <c r="F17" s="172"/>
      <c r="G17" s="172"/>
      <c r="H17" s="172"/>
      <c r="I17" s="172"/>
      <c r="J17" s="172"/>
      <c r="K17" s="172"/>
      <c r="L17" s="56">
        <f>SUM(L11:L16)</f>
        <v>0</v>
      </c>
      <c r="M17" s="56">
        <f>SUM(M11:M16)</f>
        <v>0</v>
      </c>
      <c r="N17" s="56">
        <f>SUM(N11:N16)</f>
        <v>0</v>
      </c>
      <c r="O17" s="56">
        <f>SUM(O11:O16)</f>
        <v>0</v>
      </c>
    </row>
    <row r="18" spans="1:15" x14ac:dyDescent="0.2">
      <c r="A18" s="174" t="s">
        <v>21</v>
      </c>
      <c r="B18" s="61"/>
      <c r="C18" s="61"/>
      <c r="D18" s="61"/>
      <c r="E18" s="61"/>
      <c r="F18" s="61"/>
      <c r="G18" s="61"/>
      <c r="H18" s="61"/>
      <c r="I18" s="61"/>
      <c r="J18" s="61"/>
      <c r="K18" s="99"/>
      <c r="L18" s="51">
        <f t="shared" si="3"/>
        <v>0</v>
      </c>
      <c r="M18" s="51">
        <f>K18*H18</f>
        <v>0</v>
      </c>
      <c r="N18" s="51">
        <f>K18*I18</f>
        <v>0</v>
      </c>
      <c r="O18" s="51">
        <f>J18*K18</f>
        <v>0</v>
      </c>
    </row>
    <row r="19" spans="1:15" x14ac:dyDescent="0.2">
      <c r="A19" s="174"/>
      <c r="B19" s="61"/>
      <c r="C19" s="61"/>
      <c r="D19" s="71"/>
      <c r="E19" s="54"/>
      <c r="F19" s="62"/>
      <c r="G19" s="62"/>
      <c r="H19" s="62"/>
      <c r="I19" s="62"/>
      <c r="J19" s="62"/>
      <c r="K19" s="99"/>
      <c r="L19" s="51">
        <f t="shared" si="3"/>
        <v>0</v>
      </c>
      <c r="M19" s="51">
        <f>K19*H19</f>
        <v>0</v>
      </c>
      <c r="N19" s="51">
        <f>K19*I19</f>
        <v>0</v>
      </c>
      <c r="O19" s="51">
        <f>J19*K19</f>
        <v>0</v>
      </c>
    </row>
    <row r="20" spans="1:15" x14ac:dyDescent="0.2">
      <c r="A20" s="174"/>
      <c r="B20" s="61"/>
      <c r="C20" s="61"/>
      <c r="D20" s="71"/>
      <c r="E20" s="54"/>
      <c r="F20" s="62"/>
      <c r="G20" s="62"/>
      <c r="H20" s="62"/>
      <c r="I20" s="62"/>
      <c r="J20" s="62"/>
      <c r="K20" s="99"/>
      <c r="L20" s="51">
        <f t="shared" si="3"/>
        <v>0</v>
      </c>
      <c r="M20" s="51">
        <f>K20*H20</f>
        <v>0</v>
      </c>
      <c r="N20" s="51">
        <f>K20*I20</f>
        <v>0</v>
      </c>
      <c r="O20" s="51">
        <f>J20*K20</f>
        <v>0</v>
      </c>
    </row>
    <row r="21" spans="1:15" x14ac:dyDescent="0.2">
      <c r="A21" s="174"/>
      <c r="B21" s="61"/>
      <c r="C21" s="61"/>
      <c r="D21" s="71"/>
      <c r="E21" s="54"/>
      <c r="F21" s="62"/>
      <c r="G21" s="62"/>
      <c r="H21" s="62"/>
      <c r="I21" s="62"/>
      <c r="J21" s="62"/>
      <c r="K21" s="99"/>
      <c r="L21" s="51">
        <f t="shared" si="3"/>
        <v>0</v>
      </c>
      <c r="M21" s="51">
        <f>K21*H21</f>
        <v>0</v>
      </c>
      <c r="N21" s="51">
        <f>K21*I21</f>
        <v>0</v>
      </c>
      <c r="O21" s="51">
        <f>J21*K21</f>
        <v>0</v>
      </c>
    </row>
    <row r="22" spans="1:15" x14ac:dyDescent="0.2">
      <c r="A22" s="174"/>
      <c r="B22" s="172" t="s">
        <v>27</v>
      </c>
      <c r="C22" s="172"/>
      <c r="D22" s="172"/>
      <c r="E22" s="172"/>
      <c r="F22" s="172"/>
      <c r="G22" s="172"/>
      <c r="H22" s="172"/>
      <c r="I22" s="172"/>
      <c r="J22" s="172"/>
      <c r="K22" s="172"/>
      <c r="L22" s="56">
        <f>SUM(L18:L21)</f>
        <v>0</v>
      </c>
      <c r="M22" s="56">
        <f>SUM(M18:M21)</f>
        <v>0</v>
      </c>
      <c r="N22" s="56">
        <f t="shared" ref="N22" si="4">SUM(N18:N21)</f>
        <v>0</v>
      </c>
      <c r="O22" s="56">
        <f>SUM(O18:O21)</f>
        <v>0</v>
      </c>
    </row>
    <row r="23" spans="1:15" x14ac:dyDescent="0.2">
      <c r="A23" s="174" t="s">
        <v>22</v>
      </c>
      <c r="B23" s="61"/>
      <c r="C23" s="61"/>
      <c r="D23" s="61"/>
      <c r="E23" s="61"/>
      <c r="F23" s="61"/>
      <c r="G23" s="61"/>
      <c r="H23" s="61"/>
      <c r="I23" s="61"/>
      <c r="J23" s="61"/>
      <c r="K23" s="99"/>
      <c r="L23" s="51">
        <f t="shared" si="3"/>
        <v>0</v>
      </c>
      <c r="M23" s="51">
        <f>K23*H23</f>
        <v>0</v>
      </c>
      <c r="N23" s="51">
        <f>K23*I23</f>
        <v>0</v>
      </c>
      <c r="O23" s="51">
        <f>J23*K23</f>
        <v>0</v>
      </c>
    </row>
    <row r="24" spans="1:15" x14ac:dyDescent="0.2">
      <c r="A24" s="174"/>
      <c r="B24" s="61"/>
      <c r="C24" s="61"/>
      <c r="D24" s="71"/>
      <c r="E24" s="54"/>
      <c r="F24" s="62"/>
      <c r="G24" s="62"/>
      <c r="H24" s="62"/>
      <c r="I24" s="62"/>
      <c r="J24" s="62"/>
      <c r="K24" s="99"/>
      <c r="L24" s="51">
        <f t="shared" si="3"/>
        <v>0</v>
      </c>
      <c r="M24" s="51">
        <f>K24*H24</f>
        <v>0</v>
      </c>
      <c r="N24" s="51">
        <f>K24*I24</f>
        <v>0</v>
      </c>
      <c r="O24" s="51">
        <f>J24*K24</f>
        <v>0</v>
      </c>
    </row>
    <row r="25" spans="1:15" x14ac:dyDescent="0.2">
      <c r="A25" s="174"/>
      <c r="B25" s="61"/>
      <c r="C25" s="61"/>
      <c r="D25" s="71"/>
      <c r="E25" s="54"/>
      <c r="F25" s="62"/>
      <c r="G25" s="62"/>
      <c r="H25" s="62"/>
      <c r="I25" s="62"/>
      <c r="J25" s="62"/>
      <c r="K25" s="99"/>
      <c r="L25" s="51">
        <f t="shared" si="3"/>
        <v>0</v>
      </c>
      <c r="M25" s="51">
        <f>K25*H25</f>
        <v>0</v>
      </c>
      <c r="N25" s="51">
        <f>K25*I25</f>
        <v>0</v>
      </c>
      <c r="O25" s="51">
        <f>J25*K25</f>
        <v>0</v>
      </c>
    </row>
    <row r="26" spans="1:15" x14ac:dyDescent="0.2">
      <c r="A26" s="174"/>
      <c r="B26" s="61"/>
      <c r="C26" s="61"/>
      <c r="D26" s="71"/>
      <c r="E26" s="54"/>
      <c r="F26" s="62"/>
      <c r="G26" s="62"/>
      <c r="H26" s="62"/>
      <c r="I26" s="62"/>
      <c r="J26" s="62"/>
      <c r="K26" s="99"/>
      <c r="L26" s="51">
        <f t="shared" si="3"/>
        <v>0</v>
      </c>
      <c r="M26" s="51">
        <f>K26*H26</f>
        <v>0</v>
      </c>
      <c r="N26" s="51">
        <f>K26*I26</f>
        <v>0</v>
      </c>
      <c r="O26" s="51">
        <f>J26*K26</f>
        <v>0</v>
      </c>
    </row>
    <row r="27" spans="1:15" x14ac:dyDescent="0.2">
      <c r="A27" s="174"/>
      <c r="B27" s="61"/>
      <c r="C27" s="61"/>
      <c r="D27" s="71"/>
      <c r="E27" s="54"/>
      <c r="F27" s="62"/>
      <c r="G27" s="62"/>
      <c r="H27" s="62"/>
      <c r="I27" s="62"/>
      <c r="J27" s="62"/>
      <c r="K27" s="99"/>
      <c r="L27" s="51">
        <f t="shared" si="3"/>
        <v>0</v>
      </c>
      <c r="M27" s="51">
        <f>K27*H27</f>
        <v>0</v>
      </c>
      <c r="N27" s="51">
        <f>K27*I27</f>
        <v>0</v>
      </c>
      <c r="O27" s="51">
        <f>J27*K27</f>
        <v>0</v>
      </c>
    </row>
    <row r="28" spans="1:15" x14ac:dyDescent="0.2">
      <c r="A28" s="174"/>
      <c r="B28" s="172" t="s">
        <v>27</v>
      </c>
      <c r="C28" s="172"/>
      <c r="D28" s="172"/>
      <c r="E28" s="172"/>
      <c r="F28" s="172"/>
      <c r="G28" s="172"/>
      <c r="H28" s="172"/>
      <c r="I28" s="172"/>
      <c r="J28" s="172"/>
      <c r="K28" s="172"/>
      <c r="L28" s="56">
        <f>SUM(L23:L27)</f>
        <v>0</v>
      </c>
      <c r="M28" s="56">
        <f>SUM(M23:M27)</f>
        <v>0</v>
      </c>
      <c r="N28" s="56">
        <f t="shared" ref="N28" si="5">SUM(N23:N27)</f>
        <v>0</v>
      </c>
      <c r="O28" s="56">
        <f>SUM(O23:O27)</f>
        <v>0</v>
      </c>
    </row>
    <row r="29" spans="1:15" ht="25.5" x14ac:dyDescent="0.2">
      <c r="A29" s="100" t="s">
        <v>1567</v>
      </c>
      <c r="B29" s="61"/>
      <c r="C29" s="61"/>
      <c r="D29" s="61"/>
      <c r="E29" s="61"/>
      <c r="F29" s="61"/>
      <c r="G29" s="96">
        <f>(L17+L22+L28)*F29</f>
        <v>0</v>
      </c>
      <c r="H29" s="96">
        <v>0</v>
      </c>
      <c r="I29" s="96">
        <f>(N17+N22+N28)*F29</f>
        <v>0</v>
      </c>
      <c r="J29" s="96">
        <f>G29</f>
        <v>0</v>
      </c>
      <c r="K29" s="97">
        <v>0</v>
      </c>
      <c r="L29" s="4">
        <f t="shared" si="3"/>
        <v>0</v>
      </c>
      <c r="M29" s="4">
        <f>K29*H29</f>
        <v>0</v>
      </c>
      <c r="N29" s="4">
        <f>K29*I29</f>
        <v>0</v>
      </c>
      <c r="O29" s="4">
        <f>J29*K29</f>
        <v>0</v>
      </c>
    </row>
    <row r="30" spans="1:15" x14ac:dyDescent="0.2">
      <c r="A30" s="172" t="s">
        <v>29</v>
      </c>
      <c r="B30" s="172"/>
      <c r="C30" s="172"/>
      <c r="D30" s="172"/>
      <c r="E30" s="172"/>
      <c r="F30" s="172"/>
      <c r="G30" s="172"/>
      <c r="H30" s="172"/>
      <c r="I30" s="172"/>
      <c r="J30" s="172"/>
      <c r="K30" s="172"/>
      <c r="L30" s="56">
        <f>ROUND(L17+L22+L28+L29,2)</f>
        <v>0</v>
      </c>
      <c r="M30" s="56">
        <f t="shared" ref="M30:O30" si="6">ROUND(M17+M22+M28+M29,2)</f>
        <v>0</v>
      </c>
      <c r="N30" s="56">
        <f t="shared" si="6"/>
        <v>0</v>
      </c>
      <c r="O30" s="56">
        <f t="shared" si="6"/>
        <v>0</v>
      </c>
    </row>
    <row r="31" spans="1:15" x14ac:dyDescent="0.2">
      <c r="A31" s="172" t="s">
        <v>28</v>
      </c>
      <c r="B31" s="172"/>
      <c r="C31" s="172"/>
      <c r="D31" s="172"/>
      <c r="E31" s="172"/>
      <c r="F31" s="172"/>
      <c r="G31" s="172"/>
      <c r="H31" s="172"/>
      <c r="I31" s="172"/>
      <c r="J31" s="172"/>
      <c r="K31" s="172"/>
      <c r="L31" s="172"/>
      <c r="M31" s="172"/>
      <c r="N31" s="172"/>
      <c r="O31" s="57">
        <f>Ribasso</f>
        <v>0.10150000000000001</v>
      </c>
    </row>
    <row r="32" spans="1:15" x14ac:dyDescent="0.2">
      <c r="A32" s="172" t="s">
        <v>31</v>
      </c>
      <c r="B32" s="172"/>
      <c r="C32" s="172"/>
      <c r="D32" s="172"/>
      <c r="E32" s="172"/>
      <c r="F32" s="172"/>
      <c r="G32" s="172"/>
      <c r="H32" s="172"/>
      <c r="I32" s="172"/>
      <c r="J32" s="172"/>
      <c r="K32" s="172"/>
      <c r="L32" s="172"/>
      <c r="M32" s="172"/>
      <c r="N32" s="172"/>
      <c r="O32" s="56">
        <f>ROUND(O31*O30,2)</f>
        <v>0</v>
      </c>
    </row>
    <row r="33" spans="1:15" ht="19.5" x14ac:dyDescent="0.2">
      <c r="A33" s="170" t="s">
        <v>30</v>
      </c>
      <c r="B33" s="170"/>
      <c r="C33" s="170"/>
      <c r="D33" s="170"/>
      <c r="E33" s="170"/>
      <c r="F33" s="170"/>
      <c r="G33" s="170"/>
      <c r="H33" s="170"/>
      <c r="I33" s="170"/>
      <c r="J33" s="170"/>
      <c r="K33" s="170"/>
      <c r="L33" s="58">
        <f>L30-(O31*L30)</f>
        <v>0</v>
      </c>
      <c r="M33" s="58">
        <f>M30</f>
        <v>0</v>
      </c>
      <c r="N33" s="58">
        <f>N30</f>
        <v>0</v>
      </c>
      <c r="O33" s="58">
        <f>O30-O32</f>
        <v>0</v>
      </c>
    </row>
    <row r="34" spans="1:15" ht="19.5" x14ac:dyDescent="0.2">
      <c r="A34" s="170" t="s">
        <v>7</v>
      </c>
      <c r="B34" s="170"/>
      <c r="C34" s="170"/>
      <c r="D34" s="170"/>
      <c r="E34" s="170"/>
      <c r="F34" s="170"/>
      <c r="G34" s="170"/>
      <c r="H34" s="170"/>
      <c r="I34" s="170"/>
      <c r="J34" s="170"/>
      <c r="K34" s="170"/>
      <c r="L34" s="170"/>
      <c r="M34" s="170"/>
      <c r="N34" s="170"/>
      <c r="O34" s="98">
        <f>M33+N33+O33</f>
        <v>0</v>
      </c>
    </row>
    <row r="35" spans="1:15" x14ac:dyDescent="0.2">
      <c r="A35" s="59"/>
      <c r="B35" s="59"/>
      <c r="C35" s="59"/>
      <c r="D35" s="5" t="s">
        <v>4</v>
      </c>
    </row>
    <row r="36" spans="1:15" x14ac:dyDescent="0.2">
      <c r="A36" s="63"/>
      <c r="B36" s="63"/>
      <c r="C36" s="63"/>
      <c r="D36" s="5" t="s">
        <v>37</v>
      </c>
    </row>
  </sheetData>
  <mergeCells count="22">
    <mergeCell ref="A34:N34"/>
    <mergeCell ref="B22:K22"/>
    <mergeCell ref="A30:K30"/>
    <mergeCell ref="A31:N31"/>
    <mergeCell ref="A32:N32"/>
    <mergeCell ref="A33:K33"/>
    <mergeCell ref="A23:A28"/>
    <mergeCell ref="B28:K28"/>
    <mergeCell ref="A11:A17"/>
    <mergeCell ref="B17:K17"/>
    <mergeCell ref="A18:A22"/>
    <mergeCell ref="B1:O1"/>
    <mergeCell ref="A2:O2"/>
    <mergeCell ref="C3:I3"/>
    <mergeCell ref="J3:K3"/>
    <mergeCell ref="L3:O9"/>
    <mergeCell ref="C4:I5"/>
    <mergeCell ref="J4:J5"/>
    <mergeCell ref="B6:K6"/>
    <mergeCell ref="C7:K7"/>
    <mergeCell ref="D8:K8"/>
    <mergeCell ref="B9:K9"/>
  </mergeCells>
  <pageMargins left="0.7" right="0.7" top="0.75" bottom="0.75" header="0.3" footer="0.3"/>
  <pageSetup paperSize="8" scale="68"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2F00-000000000000}">
          <x14:formula1>
            <xm:f>Appoggio!$C$2:$C$3</xm:f>
          </x14:formula1>
          <xm:sqref>K29</xm:sqref>
        </x14:dataValidation>
        <x14:dataValidation type="list" allowBlank="1" showInputMessage="1" showErrorMessage="1" xr:uid="{00000000-0002-0000-2F00-000001000000}">
          <x14:formula1>
            <xm:f>Appoggio!$D$2:$D$3</xm:f>
          </x14:formula1>
          <xm:sqref>J4:J5</xm:sqref>
        </x14:dataValidation>
        <x14:dataValidation type="list" allowBlank="1" showInputMessage="1" showErrorMessage="1" xr:uid="{00000000-0002-0000-2F00-000002000000}">
          <x14:formula1>
            <xm:f>Appoggio!$A$2:$A$5</xm:f>
          </x14:formula1>
          <xm:sqref>B7</xm:sqref>
        </x14:dataValidation>
      </x14:dataValidations>
    </ext>
  </extLst>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1:O36"/>
  <sheetViews>
    <sheetView topLeftCell="G13" zoomScaleNormal="100" workbookViewId="0">
      <selection activeCell="E47" sqref="A1:E49"/>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0"/>
      <c r="B1" s="152" t="s">
        <v>1560</v>
      </c>
      <c r="C1" s="153"/>
      <c r="D1" s="153"/>
      <c r="E1" s="153"/>
      <c r="F1" s="153"/>
      <c r="G1" s="153"/>
      <c r="H1" s="153"/>
      <c r="I1" s="153"/>
      <c r="J1" s="153"/>
      <c r="K1" s="153"/>
      <c r="L1" s="153"/>
      <c r="M1" s="153"/>
      <c r="N1" s="153"/>
      <c r="O1" s="154"/>
    </row>
    <row r="2" spans="1:15" ht="19.5" x14ac:dyDescent="0.25">
      <c r="A2" s="149" t="s">
        <v>1559</v>
      </c>
      <c r="B2" s="150"/>
      <c r="C2" s="150"/>
      <c r="D2" s="150"/>
      <c r="E2" s="150"/>
      <c r="F2" s="150"/>
      <c r="G2" s="150"/>
      <c r="H2" s="150"/>
      <c r="I2" s="150"/>
      <c r="J2" s="150"/>
      <c r="K2" s="150"/>
      <c r="L2" s="150"/>
      <c r="M2" s="150"/>
      <c r="N2" s="150"/>
      <c r="O2" s="151"/>
    </row>
    <row r="3" spans="1:15" x14ac:dyDescent="0.2">
      <c r="A3" s="30" t="s">
        <v>0</v>
      </c>
      <c r="B3" s="82" t="str">
        <f>INTESTAZIONE!B2</f>
        <v>Tecnocostruzioni s.r.l.</v>
      </c>
      <c r="C3" s="164" t="s">
        <v>1558</v>
      </c>
      <c r="D3" s="165"/>
      <c r="E3" s="165"/>
      <c r="F3" s="165"/>
      <c r="G3" s="165"/>
      <c r="H3" s="165"/>
      <c r="I3" s="166"/>
      <c r="J3" s="203" t="s">
        <v>1616</v>
      </c>
      <c r="K3" s="204"/>
      <c r="L3" s="155"/>
      <c r="M3" s="155"/>
      <c r="N3" s="156"/>
      <c r="O3" s="157"/>
    </row>
    <row r="4" spans="1:15" ht="30" customHeight="1" x14ac:dyDescent="0.2">
      <c r="A4" s="30" t="s">
        <v>1</v>
      </c>
      <c r="B4" s="44"/>
      <c r="C4" s="179"/>
      <c r="D4" s="180"/>
      <c r="E4" s="180"/>
      <c r="F4" s="180"/>
      <c r="G4" s="180"/>
      <c r="H4" s="180"/>
      <c r="I4" s="181"/>
      <c r="J4" s="205"/>
      <c r="K4" s="45" t="s">
        <v>1617</v>
      </c>
      <c r="L4" s="158"/>
      <c r="M4" s="158"/>
      <c r="N4" s="159"/>
      <c r="O4" s="160"/>
    </row>
    <row r="5" spans="1:15" x14ac:dyDescent="0.2">
      <c r="A5" s="30" t="s">
        <v>2</v>
      </c>
      <c r="B5" s="46"/>
      <c r="C5" s="167"/>
      <c r="D5" s="168"/>
      <c r="E5" s="168"/>
      <c r="F5" s="168"/>
      <c r="G5" s="168"/>
      <c r="H5" s="168"/>
      <c r="I5" s="169"/>
      <c r="J5" s="206"/>
      <c r="K5" s="47"/>
      <c r="L5" s="158"/>
      <c r="M5" s="158"/>
      <c r="N5" s="159"/>
      <c r="O5" s="160"/>
    </row>
    <row r="6" spans="1:15" x14ac:dyDescent="0.2">
      <c r="A6" s="83" t="s">
        <v>19</v>
      </c>
      <c r="B6" s="202"/>
      <c r="C6" s="202"/>
      <c r="D6" s="202"/>
      <c r="E6" s="202"/>
      <c r="F6" s="202"/>
      <c r="G6" s="202"/>
      <c r="H6" s="202"/>
      <c r="I6" s="202"/>
      <c r="J6" s="202"/>
      <c r="K6" s="202"/>
      <c r="L6" s="158"/>
      <c r="M6" s="158"/>
      <c r="N6" s="159"/>
      <c r="O6" s="160"/>
    </row>
    <row r="7" spans="1:15" x14ac:dyDescent="0.2">
      <c r="A7" s="83" t="s">
        <v>39</v>
      </c>
      <c r="B7" s="30"/>
      <c r="C7" s="171" t="s">
        <v>40</v>
      </c>
      <c r="D7" s="171"/>
      <c r="E7" s="171"/>
      <c r="F7" s="171"/>
      <c r="G7" s="171"/>
      <c r="H7" s="171"/>
      <c r="I7" s="171"/>
      <c r="J7" s="171"/>
      <c r="K7" s="171"/>
      <c r="L7" s="158"/>
      <c r="M7" s="158"/>
      <c r="N7" s="159"/>
      <c r="O7" s="160"/>
    </row>
    <row r="8" spans="1:15" x14ac:dyDescent="0.2">
      <c r="A8" s="84" t="s">
        <v>1557</v>
      </c>
      <c r="B8" s="30"/>
      <c r="C8" s="30"/>
      <c r="D8" s="171" t="s">
        <v>41</v>
      </c>
      <c r="E8" s="171"/>
      <c r="F8" s="171"/>
      <c r="G8" s="171"/>
      <c r="H8" s="171"/>
      <c r="I8" s="171"/>
      <c r="J8" s="171"/>
      <c r="K8" s="171"/>
      <c r="L8" s="158"/>
      <c r="M8" s="158"/>
      <c r="N8" s="159"/>
      <c r="O8" s="160"/>
    </row>
    <row r="9" spans="1:15" ht="84" customHeight="1" x14ac:dyDescent="0.2">
      <c r="A9" s="84" t="s">
        <v>3</v>
      </c>
      <c r="B9" s="173"/>
      <c r="C9" s="173"/>
      <c r="D9" s="173"/>
      <c r="E9" s="173"/>
      <c r="F9" s="173"/>
      <c r="G9" s="173"/>
      <c r="H9" s="173"/>
      <c r="I9" s="173"/>
      <c r="J9" s="173"/>
      <c r="K9" s="173"/>
      <c r="L9" s="161"/>
      <c r="M9" s="161"/>
      <c r="N9" s="162"/>
      <c r="O9" s="163"/>
    </row>
    <row r="10" spans="1:15" ht="63.75" x14ac:dyDescent="0.2">
      <c r="A10" s="48" t="s">
        <v>38</v>
      </c>
      <c r="B10" s="49" t="s">
        <v>9</v>
      </c>
      <c r="C10" s="49" t="s">
        <v>1568</v>
      </c>
      <c r="D10" s="49" t="s">
        <v>3</v>
      </c>
      <c r="E10" s="49" t="s">
        <v>13</v>
      </c>
      <c r="F10" s="49" t="s">
        <v>14</v>
      </c>
      <c r="G10" s="49" t="s">
        <v>16</v>
      </c>
      <c r="H10" s="49" t="s">
        <v>17</v>
      </c>
      <c r="I10" s="49" t="s">
        <v>18</v>
      </c>
      <c r="J10" s="49" t="s">
        <v>15</v>
      </c>
      <c r="K10" s="49" t="s">
        <v>23</v>
      </c>
      <c r="L10" s="49" t="s">
        <v>1556</v>
      </c>
      <c r="M10" s="49" t="s">
        <v>26</v>
      </c>
      <c r="N10" s="49" t="s">
        <v>25</v>
      </c>
      <c r="O10" s="49" t="s">
        <v>24</v>
      </c>
    </row>
    <row r="11" spans="1:15" x14ac:dyDescent="0.2">
      <c r="A11" s="175" t="s">
        <v>20</v>
      </c>
      <c r="B11" s="61"/>
      <c r="C11" s="61"/>
      <c r="D11" s="61"/>
      <c r="E11" s="61"/>
      <c r="F11" s="61"/>
      <c r="G11" s="61"/>
      <c r="H11" s="61"/>
      <c r="I11" s="61"/>
      <c r="J11" s="61"/>
      <c r="K11" s="99"/>
      <c r="L11" s="51">
        <f>G11*K11</f>
        <v>0</v>
      </c>
      <c r="M11" s="51">
        <f t="shared" ref="M11:M16" si="0">K11*H11</f>
        <v>0</v>
      </c>
      <c r="N11" s="51">
        <f t="shared" ref="N11:N16" si="1">K11*I11</f>
        <v>0</v>
      </c>
      <c r="O11" s="51">
        <f t="shared" ref="O11:O16" si="2">J11*K11</f>
        <v>0</v>
      </c>
    </row>
    <row r="12" spans="1:15" x14ac:dyDescent="0.2">
      <c r="A12" s="175"/>
      <c r="B12" s="61"/>
      <c r="C12" s="61"/>
      <c r="D12" s="71"/>
      <c r="E12" s="61"/>
      <c r="F12" s="62"/>
      <c r="G12" s="62"/>
      <c r="H12" s="62"/>
      <c r="I12" s="62"/>
      <c r="J12" s="62"/>
      <c r="K12" s="99"/>
      <c r="L12" s="51">
        <f t="shared" ref="L12:L29" si="3">G12*K12</f>
        <v>0</v>
      </c>
      <c r="M12" s="51">
        <f t="shared" si="0"/>
        <v>0</v>
      </c>
      <c r="N12" s="51">
        <f t="shared" si="1"/>
        <v>0</v>
      </c>
      <c r="O12" s="51">
        <f t="shared" si="2"/>
        <v>0</v>
      </c>
    </row>
    <row r="13" spans="1:15" x14ac:dyDescent="0.2">
      <c r="A13" s="175"/>
      <c r="B13" s="61"/>
      <c r="C13" s="61"/>
      <c r="D13" s="71"/>
      <c r="E13" s="61"/>
      <c r="F13" s="62"/>
      <c r="G13" s="62"/>
      <c r="H13" s="62"/>
      <c r="I13" s="62"/>
      <c r="J13" s="62"/>
      <c r="K13" s="52"/>
      <c r="L13" s="51">
        <f t="shared" si="3"/>
        <v>0</v>
      </c>
      <c r="M13" s="51">
        <f t="shared" si="0"/>
        <v>0</v>
      </c>
      <c r="N13" s="51">
        <f t="shared" si="1"/>
        <v>0</v>
      </c>
      <c r="O13" s="51">
        <f t="shared" si="2"/>
        <v>0</v>
      </c>
    </row>
    <row r="14" spans="1:15" x14ac:dyDescent="0.2">
      <c r="A14" s="175"/>
      <c r="B14" s="61"/>
      <c r="C14" s="61"/>
      <c r="D14" s="71"/>
      <c r="E14" s="61"/>
      <c r="F14" s="62"/>
      <c r="G14" s="62"/>
      <c r="H14" s="62"/>
      <c r="I14" s="62"/>
      <c r="J14" s="62"/>
      <c r="K14" s="50"/>
      <c r="L14" s="51">
        <f t="shared" si="3"/>
        <v>0</v>
      </c>
      <c r="M14" s="51">
        <f t="shared" si="0"/>
        <v>0</v>
      </c>
      <c r="N14" s="51">
        <f t="shared" si="1"/>
        <v>0</v>
      </c>
      <c r="O14" s="51">
        <f t="shared" si="2"/>
        <v>0</v>
      </c>
    </row>
    <row r="15" spans="1:15" x14ac:dyDescent="0.2">
      <c r="A15" s="175"/>
      <c r="B15" s="61"/>
      <c r="C15" s="61"/>
      <c r="D15" s="53"/>
      <c r="E15" s="54"/>
      <c r="F15" s="55"/>
      <c r="G15" s="55"/>
      <c r="H15" s="55"/>
      <c r="I15" s="55"/>
      <c r="J15" s="55"/>
      <c r="K15" s="50"/>
      <c r="L15" s="51">
        <f t="shared" si="3"/>
        <v>0</v>
      </c>
      <c r="M15" s="51">
        <f t="shared" si="0"/>
        <v>0</v>
      </c>
      <c r="N15" s="51">
        <f t="shared" si="1"/>
        <v>0</v>
      </c>
      <c r="O15" s="51">
        <f t="shared" si="2"/>
        <v>0</v>
      </c>
    </row>
    <row r="16" spans="1:15" x14ac:dyDescent="0.2">
      <c r="A16" s="175"/>
      <c r="B16" s="62"/>
      <c r="C16" s="62"/>
      <c r="D16" s="72"/>
      <c r="E16" s="62"/>
      <c r="F16" s="62"/>
      <c r="G16" s="62"/>
      <c r="H16" s="55"/>
      <c r="I16" s="55"/>
      <c r="J16" s="55"/>
      <c r="K16" s="50"/>
      <c r="L16" s="51">
        <f t="shared" si="3"/>
        <v>0</v>
      </c>
      <c r="M16" s="51">
        <f t="shared" si="0"/>
        <v>0</v>
      </c>
      <c r="N16" s="51">
        <f t="shared" si="1"/>
        <v>0</v>
      </c>
      <c r="O16" s="51">
        <f t="shared" si="2"/>
        <v>0</v>
      </c>
    </row>
    <row r="17" spans="1:15" x14ac:dyDescent="0.2">
      <c r="A17" s="175"/>
      <c r="B17" s="172" t="s">
        <v>27</v>
      </c>
      <c r="C17" s="172"/>
      <c r="D17" s="172"/>
      <c r="E17" s="172"/>
      <c r="F17" s="172"/>
      <c r="G17" s="172"/>
      <c r="H17" s="172"/>
      <c r="I17" s="172"/>
      <c r="J17" s="172"/>
      <c r="K17" s="172"/>
      <c r="L17" s="56">
        <f>SUM(L11:L16)</f>
        <v>0</v>
      </c>
      <c r="M17" s="56">
        <f>SUM(M11:M16)</f>
        <v>0</v>
      </c>
      <c r="N17" s="56">
        <f>SUM(N11:N16)</f>
        <v>0</v>
      </c>
      <c r="O17" s="56">
        <f>SUM(O11:O16)</f>
        <v>0</v>
      </c>
    </row>
    <row r="18" spans="1:15" x14ac:dyDescent="0.2">
      <c r="A18" s="174" t="s">
        <v>21</v>
      </c>
      <c r="B18" s="61"/>
      <c r="C18" s="61"/>
      <c r="D18" s="61"/>
      <c r="E18" s="61"/>
      <c r="F18" s="61"/>
      <c r="G18" s="61"/>
      <c r="H18" s="61"/>
      <c r="I18" s="61"/>
      <c r="J18" s="61"/>
      <c r="K18" s="99"/>
      <c r="L18" s="51">
        <f t="shared" si="3"/>
        <v>0</v>
      </c>
      <c r="M18" s="51">
        <f>K18*H18</f>
        <v>0</v>
      </c>
      <c r="N18" s="51">
        <f>K18*I18</f>
        <v>0</v>
      </c>
      <c r="O18" s="51">
        <f>J18*K18</f>
        <v>0</v>
      </c>
    </row>
    <row r="19" spans="1:15" x14ac:dyDescent="0.2">
      <c r="A19" s="174"/>
      <c r="B19" s="61"/>
      <c r="C19" s="61"/>
      <c r="D19" s="71"/>
      <c r="E19" s="54"/>
      <c r="F19" s="62"/>
      <c r="G19" s="62"/>
      <c r="H19" s="62"/>
      <c r="I19" s="62"/>
      <c r="J19" s="62"/>
      <c r="K19" s="99"/>
      <c r="L19" s="51">
        <f t="shared" si="3"/>
        <v>0</v>
      </c>
      <c r="M19" s="51">
        <f>K19*H19</f>
        <v>0</v>
      </c>
      <c r="N19" s="51">
        <f>K19*I19</f>
        <v>0</v>
      </c>
      <c r="O19" s="51">
        <f>J19*K19</f>
        <v>0</v>
      </c>
    </row>
    <row r="20" spans="1:15" x14ac:dyDescent="0.2">
      <c r="A20" s="174"/>
      <c r="B20" s="61"/>
      <c r="C20" s="61"/>
      <c r="D20" s="71"/>
      <c r="E20" s="54"/>
      <c r="F20" s="62"/>
      <c r="G20" s="62"/>
      <c r="H20" s="62"/>
      <c r="I20" s="62"/>
      <c r="J20" s="62"/>
      <c r="K20" s="99"/>
      <c r="L20" s="51">
        <f t="shared" si="3"/>
        <v>0</v>
      </c>
      <c r="M20" s="51">
        <f>K20*H20</f>
        <v>0</v>
      </c>
      <c r="N20" s="51">
        <f>K20*I20</f>
        <v>0</v>
      </c>
      <c r="O20" s="51">
        <f>J20*K20</f>
        <v>0</v>
      </c>
    </row>
    <row r="21" spans="1:15" x14ac:dyDescent="0.2">
      <c r="A21" s="174"/>
      <c r="B21" s="61"/>
      <c r="C21" s="61"/>
      <c r="D21" s="71"/>
      <c r="E21" s="54"/>
      <c r="F21" s="62"/>
      <c r="G21" s="62"/>
      <c r="H21" s="62"/>
      <c r="I21" s="62"/>
      <c r="J21" s="62"/>
      <c r="K21" s="99"/>
      <c r="L21" s="51">
        <f t="shared" si="3"/>
        <v>0</v>
      </c>
      <c r="M21" s="51">
        <f>K21*H21</f>
        <v>0</v>
      </c>
      <c r="N21" s="51">
        <f>K21*I21</f>
        <v>0</v>
      </c>
      <c r="O21" s="51">
        <f>J21*K21</f>
        <v>0</v>
      </c>
    </row>
    <row r="22" spans="1:15" x14ac:dyDescent="0.2">
      <c r="A22" s="174"/>
      <c r="B22" s="172" t="s">
        <v>27</v>
      </c>
      <c r="C22" s="172"/>
      <c r="D22" s="172"/>
      <c r="E22" s="172"/>
      <c r="F22" s="172"/>
      <c r="G22" s="172"/>
      <c r="H22" s="172"/>
      <c r="I22" s="172"/>
      <c r="J22" s="172"/>
      <c r="K22" s="172"/>
      <c r="L22" s="56">
        <f>SUM(L18:L21)</f>
        <v>0</v>
      </c>
      <c r="M22" s="56">
        <f>SUM(M18:M21)</f>
        <v>0</v>
      </c>
      <c r="N22" s="56">
        <f t="shared" ref="N22" si="4">SUM(N18:N21)</f>
        <v>0</v>
      </c>
      <c r="O22" s="56">
        <f>SUM(O18:O21)</f>
        <v>0</v>
      </c>
    </row>
    <row r="23" spans="1:15" x14ac:dyDescent="0.2">
      <c r="A23" s="174" t="s">
        <v>22</v>
      </c>
      <c r="B23" s="61"/>
      <c r="C23" s="61"/>
      <c r="D23" s="61"/>
      <c r="E23" s="61"/>
      <c r="F23" s="61"/>
      <c r="G23" s="61"/>
      <c r="H23" s="61"/>
      <c r="I23" s="61"/>
      <c r="J23" s="61"/>
      <c r="K23" s="99"/>
      <c r="L23" s="51">
        <f t="shared" si="3"/>
        <v>0</v>
      </c>
      <c r="M23" s="51">
        <f>K23*H23</f>
        <v>0</v>
      </c>
      <c r="N23" s="51">
        <f>K23*I23</f>
        <v>0</v>
      </c>
      <c r="O23" s="51">
        <f>J23*K23</f>
        <v>0</v>
      </c>
    </row>
    <row r="24" spans="1:15" x14ac:dyDescent="0.2">
      <c r="A24" s="174"/>
      <c r="B24" s="61"/>
      <c r="C24" s="61"/>
      <c r="D24" s="71"/>
      <c r="E24" s="54"/>
      <c r="F24" s="62"/>
      <c r="G24" s="62"/>
      <c r="H24" s="62"/>
      <c r="I24" s="62"/>
      <c r="J24" s="62"/>
      <c r="K24" s="99"/>
      <c r="L24" s="51">
        <f t="shared" si="3"/>
        <v>0</v>
      </c>
      <c r="M24" s="51">
        <f>K24*H24</f>
        <v>0</v>
      </c>
      <c r="N24" s="51">
        <f>K24*I24</f>
        <v>0</v>
      </c>
      <c r="O24" s="51">
        <f>J24*K24</f>
        <v>0</v>
      </c>
    </row>
    <row r="25" spans="1:15" x14ac:dyDescent="0.2">
      <c r="A25" s="174"/>
      <c r="B25" s="61"/>
      <c r="C25" s="61"/>
      <c r="D25" s="71"/>
      <c r="E25" s="54"/>
      <c r="F25" s="62"/>
      <c r="G25" s="62"/>
      <c r="H25" s="62"/>
      <c r="I25" s="62"/>
      <c r="J25" s="62"/>
      <c r="K25" s="99"/>
      <c r="L25" s="51">
        <f t="shared" si="3"/>
        <v>0</v>
      </c>
      <c r="M25" s="51">
        <f>K25*H25</f>
        <v>0</v>
      </c>
      <c r="N25" s="51">
        <f>K25*I25</f>
        <v>0</v>
      </c>
      <c r="O25" s="51">
        <f>J25*K25</f>
        <v>0</v>
      </c>
    </row>
    <row r="26" spans="1:15" x14ac:dyDescent="0.2">
      <c r="A26" s="174"/>
      <c r="B26" s="61"/>
      <c r="C26" s="61"/>
      <c r="D26" s="71"/>
      <c r="E26" s="54"/>
      <c r="F26" s="62"/>
      <c r="G26" s="62"/>
      <c r="H26" s="62"/>
      <c r="I26" s="62"/>
      <c r="J26" s="62"/>
      <c r="K26" s="99"/>
      <c r="L26" s="51">
        <f t="shared" si="3"/>
        <v>0</v>
      </c>
      <c r="M26" s="51">
        <f>K26*H26</f>
        <v>0</v>
      </c>
      <c r="N26" s="51">
        <f>K26*I26</f>
        <v>0</v>
      </c>
      <c r="O26" s="51">
        <f>J26*K26</f>
        <v>0</v>
      </c>
    </row>
    <row r="27" spans="1:15" x14ac:dyDescent="0.2">
      <c r="A27" s="174"/>
      <c r="B27" s="61"/>
      <c r="C27" s="61"/>
      <c r="D27" s="71"/>
      <c r="E27" s="54"/>
      <c r="F27" s="62"/>
      <c r="G27" s="62"/>
      <c r="H27" s="62"/>
      <c r="I27" s="62"/>
      <c r="J27" s="62"/>
      <c r="K27" s="99"/>
      <c r="L27" s="51">
        <f t="shared" si="3"/>
        <v>0</v>
      </c>
      <c r="M27" s="51">
        <f>K27*H27</f>
        <v>0</v>
      </c>
      <c r="N27" s="51">
        <f>K27*I27</f>
        <v>0</v>
      </c>
      <c r="O27" s="51">
        <f>J27*K27</f>
        <v>0</v>
      </c>
    </row>
    <row r="28" spans="1:15" x14ac:dyDescent="0.2">
      <c r="A28" s="174"/>
      <c r="B28" s="172" t="s">
        <v>27</v>
      </c>
      <c r="C28" s="172"/>
      <c r="D28" s="172"/>
      <c r="E28" s="172"/>
      <c r="F28" s="172"/>
      <c r="G28" s="172"/>
      <c r="H28" s="172"/>
      <c r="I28" s="172"/>
      <c r="J28" s="172"/>
      <c r="K28" s="172"/>
      <c r="L28" s="56">
        <f>SUM(L23:L27)</f>
        <v>0</v>
      </c>
      <c r="M28" s="56">
        <f>SUM(M23:M27)</f>
        <v>0</v>
      </c>
      <c r="N28" s="56">
        <f t="shared" ref="N28" si="5">SUM(N23:N27)</f>
        <v>0</v>
      </c>
      <c r="O28" s="56">
        <f>SUM(O23:O27)</f>
        <v>0</v>
      </c>
    </row>
    <row r="29" spans="1:15" ht="25.5" x14ac:dyDescent="0.2">
      <c r="A29" s="100" t="s">
        <v>1567</v>
      </c>
      <c r="B29" s="61"/>
      <c r="C29" s="61"/>
      <c r="D29" s="61"/>
      <c r="E29" s="61"/>
      <c r="F29" s="61"/>
      <c r="G29" s="96">
        <f>(L17+L22+L28)*F29</f>
        <v>0</v>
      </c>
      <c r="H29" s="96">
        <v>0</v>
      </c>
      <c r="I29" s="96">
        <f>(N17+N22+N28)*F29</f>
        <v>0</v>
      </c>
      <c r="J29" s="96">
        <f>G29</f>
        <v>0</v>
      </c>
      <c r="K29" s="97">
        <v>0</v>
      </c>
      <c r="L29" s="4">
        <f t="shared" si="3"/>
        <v>0</v>
      </c>
      <c r="M29" s="4">
        <f>K29*H29</f>
        <v>0</v>
      </c>
      <c r="N29" s="4">
        <f>K29*I29</f>
        <v>0</v>
      </c>
      <c r="O29" s="4">
        <f>J29*K29</f>
        <v>0</v>
      </c>
    </row>
    <row r="30" spans="1:15" x14ac:dyDescent="0.2">
      <c r="A30" s="172" t="s">
        <v>29</v>
      </c>
      <c r="B30" s="172"/>
      <c r="C30" s="172"/>
      <c r="D30" s="172"/>
      <c r="E30" s="172"/>
      <c r="F30" s="172"/>
      <c r="G30" s="172"/>
      <c r="H30" s="172"/>
      <c r="I30" s="172"/>
      <c r="J30" s="172"/>
      <c r="K30" s="172"/>
      <c r="L30" s="56">
        <f>ROUND(L17+L22+L28+L29,2)</f>
        <v>0</v>
      </c>
      <c r="M30" s="56">
        <f t="shared" ref="M30:O30" si="6">ROUND(M17+M22+M28+M29,2)</f>
        <v>0</v>
      </c>
      <c r="N30" s="56">
        <f t="shared" si="6"/>
        <v>0</v>
      </c>
      <c r="O30" s="56">
        <f t="shared" si="6"/>
        <v>0</v>
      </c>
    </row>
    <row r="31" spans="1:15" x14ac:dyDescent="0.2">
      <c r="A31" s="172" t="s">
        <v>28</v>
      </c>
      <c r="B31" s="172"/>
      <c r="C31" s="172"/>
      <c r="D31" s="172"/>
      <c r="E31" s="172"/>
      <c r="F31" s="172"/>
      <c r="G31" s="172"/>
      <c r="H31" s="172"/>
      <c r="I31" s="172"/>
      <c r="J31" s="172"/>
      <c r="K31" s="172"/>
      <c r="L31" s="172"/>
      <c r="M31" s="172"/>
      <c r="N31" s="172"/>
      <c r="O31" s="57">
        <f>Ribasso</f>
        <v>0.10150000000000001</v>
      </c>
    </row>
    <row r="32" spans="1:15" x14ac:dyDescent="0.2">
      <c r="A32" s="172" t="s">
        <v>31</v>
      </c>
      <c r="B32" s="172"/>
      <c r="C32" s="172"/>
      <c r="D32" s="172"/>
      <c r="E32" s="172"/>
      <c r="F32" s="172"/>
      <c r="G32" s="172"/>
      <c r="H32" s="172"/>
      <c r="I32" s="172"/>
      <c r="J32" s="172"/>
      <c r="K32" s="172"/>
      <c r="L32" s="172"/>
      <c r="M32" s="172"/>
      <c r="N32" s="172"/>
      <c r="O32" s="56">
        <f>ROUND(O31*O30,2)</f>
        <v>0</v>
      </c>
    </row>
    <row r="33" spans="1:15" ht="19.5" x14ac:dyDescent="0.2">
      <c r="A33" s="170" t="s">
        <v>30</v>
      </c>
      <c r="B33" s="170"/>
      <c r="C33" s="170"/>
      <c r="D33" s="170"/>
      <c r="E33" s="170"/>
      <c r="F33" s="170"/>
      <c r="G33" s="170"/>
      <c r="H33" s="170"/>
      <c r="I33" s="170"/>
      <c r="J33" s="170"/>
      <c r="K33" s="170"/>
      <c r="L33" s="58">
        <f>L30-(O31*L30)</f>
        <v>0</v>
      </c>
      <c r="M33" s="58">
        <f>M30</f>
        <v>0</v>
      </c>
      <c r="N33" s="58">
        <f>N30</f>
        <v>0</v>
      </c>
      <c r="O33" s="58">
        <f>O30-O32</f>
        <v>0</v>
      </c>
    </row>
    <row r="34" spans="1:15" ht="19.5" x14ac:dyDescent="0.2">
      <c r="A34" s="170" t="s">
        <v>7</v>
      </c>
      <c r="B34" s="170"/>
      <c r="C34" s="170"/>
      <c r="D34" s="170"/>
      <c r="E34" s="170"/>
      <c r="F34" s="170"/>
      <c r="G34" s="170"/>
      <c r="H34" s="170"/>
      <c r="I34" s="170"/>
      <c r="J34" s="170"/>
      <c r="K34" s="170"/>
      <c r="L34" s="170"/>
      <c r="M34" s="170"/>
      <c r="N34" s="170"/>
      <c r="O34" s="98">
        <f>M33+N33+O33</f>
        <v>0</v>
      </c>
    </row>
    <row r="35" spans="1:15" x14ac:dyDescent="0.2">
      <c r="A35" s="59"/>
      <c r="B35" s="59"/>
      <c r="C35" s="59"/>
      <c r="D35" s="5" t="s">
        <v>4</v>
      </c>
    </row>
    <row r="36" spans="1:15" x14ac:dyDescent="0.2">
      <c r="A36" s="63"/>
      <c r="B36" s="63"/>
      <c r="C36" s="63"/>
      <c r="D36" s="5" t="s">
        <v>37</v>
      </c>
    </row>
  </sheetData>
  <mergeCells count="22">
    <mergeCell ref="A34:N34"/>
    <mergeCell ref="B22:K22"/>
    <mergeCell ref="A30:K30"/>
    <mergeCell ref="A31:N31"/>
    <mergeCell ref="A32:N32"/>
    <mergeCell ref="A33:K33"/>
    <mergeCell ref="A23:A28"/>
    <mergeCell ref="B28:K28"/>
    <mergeCell ref="A11:A17"/>
    <mergeCell ref="B17:K17"/>
    <mergeCell ref="A18:A22"/>
    <mergeCell ref="B1:O1"/>
    <mergeCell ref="A2:O2"/>
    <mergeCell ref="C3:I3"/>
    <mergeCell ref="J3:K3"/>
    <mergeCell ref="L3:O9"/>
    <mergeCell ref="C4:I5"/>
    <mergeCell ref="J4:J5"/>
    <mergeCell ref="B6:K6"/>
    <mergeCell ref="C7:K7"/>
    <mergeCell ref="D8:K8"/>
    <mergeCell ref="B9:K9"/>
  </mergeCells>
  <pageMargins left="0.7" right="0.7" top="0.75" bottom="0.75" header="0.3" footer="0.3"/>
  <pageSetup paperSize="8" scale="68"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3000-000000000000}">
          <x14:formula1>
            <xm:f>Appoggio!$A$2:$A$5</xm:f>
          </x14:formula1>
          <xm:sqref>B7</xm:sqref>
        </x14:dataValidation>
        <x14:dataValidation type="list" allowBlank="1" showInputMessage="1" showErrorMessage="1" xr:uid="{00000000-0002-0000-3000-000001000000}">
          <x14:formula1>
            <xm:f>Appoggio!$D$2:$D$3</xm:f>
          </x14:formula1>
          <xm:sqref>J4:J5</xm:sqref>
        </x14:dataValidation>
        <x14:dataValidation type="list" allowBlank="1" showInputMessage="1" showErrorMessage="1" xr:uid="{00000000-0002-0000-3000-000002000000}">
          <x14:formula1>
            <xm:f>Appoggio!$C$2:$C$3</xm:f>
          </x14:formula1>
          <xm:sqref>K29</xm:sqref>
        </x14:dataValidation>
      </x14:dataValidations>
    </ext>
  </extLst>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1:O36"/>
  <sheetViews>
    <sheetView topLeftCell="G13" zoomScaleNormal="100" workbookViewId="0">
      <selection activeCell="E47" sqref="A1:E49"/>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0"/>
      <c r="B1" s="152" t="s">
        <v>1560</v>
      </c>
      <c r="C1" s="153"/>
      <c r="D1" s="153"/>
      <c r="E1" s="153"/>
      <c r="F1" s="153"/>
      <c r="G1" s="153"/>
      <c r="H1" s="153"/>
      <c r="I1" s="153"/>
      <c r="J1" s="153"/>
      <c r="K1" s="153"/>
      <c r="L1" s="153"/>
      <c r="M1" s="153"/>
      <c r="N1" s="153"/>
      <c r="O1" s="154"/>
    </row>
    <row r="2" spans="1:15" ht="19.5" x14ac:dyDescent="0.25">
      <c r="A2" s="149" t="s">
        <v>1559</v>
      </c>
      <c r="B2" s="150"/>
      <c r="C2" s="150"/>
      <c r="D2" s="150"/>
      <c r="E2" s="150"/>
      <c r="F2" s="150"/>
      <c r="G2" s="150"/>
      <c r="H2" s="150"/>
      <c r="I2" s="150"/>
      <c r="J2" s="150"/>
      <c r="K2" s="150"/>
      <c r="L2" s="150"/>
      <c r="M2" s="150"/>
      <c r="N2" s="150"/>
      <c r="O2" s="151"/>
    </row>
    <row r="3" spans="1:15" x14ac:dyDescent="0.2">
      <c r="A3" s="30" t="s">
        <v>0</v>
      </c>
      <c r="B3" s="82" t="str">
        <f>INTESTAZIONE!B2</f>
        <v>Tecnocostruzioni s.r.l.</v>
      </c>
      <c r="C3" s="164" t="s">
        <v>1558</v>
      </c>
      <c r="D3" s="165"/>
      <c r="E3" s="165"/>
      <c r="F3" s="165"/>
      <c r="G3" s="165"/>
      <c r="H3" s="165"/>
      <c r="I3" s="166"/>
      <c r="J3" s="203" t="s">
        <v>1616</v>
      </c>
      <c r="K3" s="204"/>
      <c r="L3" s="155"/>
      <c r="M3" s="155"/>
      <c r="N3" s="156"/>
      <c r="O3" s="157"/>
    </row>
    <row r="4" spans="1:15" ht="30" customHeight="1" x14ac:dyDescent="0.2">
      <c r="A4" s="30" t="s">
        <v>1</v>
      </c>
      <c r="B4" s="44"/>
      <c r="C4" s="179"/>
      <c r="D4" s="180"/>
      <c r="E4" s="180"/>
      <c r="F4" s="180"/>
      <c r="G4" s="180"/>
      <c r="H4" s="180"/>
      <c r="I4" s="181"/>
      <c r="J4" s="205"/>
      <c r="K4" s="45" t="s">
        <v>1617</v>
      </c>
      <c r="L4" s="158"/>
      <c r="M4" s="158"/>
      <c r="N4" s="159"/>
      <c r="O4" s="160"/>
    </row>
    <row r="5" spans="1:15" x14ac:dyDescent="0.2">
      <c r="A5" s="30" t="s">
        <v>2</v>
      </c>
      <c r="B5" s="46"/>
      <c r="C5" s="167"/>
      <c r="D5" s="168"/>
      <c r="E5" s="168"/>
      <c r="F5" s="168"/>
      <c r="G5" s="168"/>
      <c r="H5" s="168"/>
      <c r="I5" s="169"/>
      <c r="J5" s="206"/>
      <c r="K5" s="47"/>
      <c r="L5" s="158"/>
      <c r="M5" s="158"/>
      <c r="N5" s="159"/>
      <c r="O5" s="160"/>
    </row>
    <row r="6" spans="1:15" x14ac:dyDescent="0.2">
      <c r="A6" s="83" t="s">
        <v>19</v>
      </c>
      <c r="B6" s="202"/>
      <c r="C6" s="202"/>
      <c r="D6" s="202"/>
      <c r="E6" s="202"/>
      <c r="F6" s="202"/>
      <c r="G6" s="202"/>
      <c r="H6" s="202"/>
      <c r="I6" s="202"/>
      <c r="J6" s="202"/>
      <c r="K6" s="202"/>
      <c r="L6" s="158"/>
      <c r="M6" s="158"/>
      <c r="N6" s="159"/>
      <c r="O6" s="160"/>
    </row>
    <row r="7" spans="1:15" x14ac:dyDescent="0.2">
      <c r="A7" s="83" t="s">
        <v>39</v>
      </c>
      <c r="B7" s="30"/>
      <c r="C7" s="171" t="s">
        <v>40</v>
      </c>
      <c r="D7" s="171"/>
      <c r="E7" s="171"/>
      <c r="F7" s="171"/>
      <c r="G7" s="171"/>
      <c r="H7" s="171"/>
      <c r="I7" s="171"/>
      <c r="J7" s="171"/>
      <c r="K7" s="171"/>
      <c r="L7" s="158"/>
      <c r="M7" s="158"/>
      <c r="N7" s="159"/>
      <c r="O7" s="160"/>
    </row>
    <row r="8" spans="1:15" x14ac:dyDescent="0.2">
      <c r="A8" s="84" t="s">
        <v>1557</v>
      </c>
      <c r="B8" s="30"/>
      <c r="C8" s="30"/>
      <c r="D8" s="171" t="s">
        <v>41</v>
      </c>
      <c r="E8" s="171"/>
      <c r="F8" s="171"/>
      <c r="G8" s="171"/>
      <c r="H8" s="171"/>
      <c r="I8" s="171"/>
      <c r="J8" s="171"/>
      <c r="K8" s="171"/>
      <c r="L8" s="158"/>
      <c r="M8" s="158"/>
      <c r="N8" s="159"/>
      <c r="O8" s="160"/>
    </row>
    <row r="9" spans="1:15" ht="84" customHeight="1" x14ac:dyDescent="0.2">
      <c r="A9" s="84" t="s">
        <v>3</v>
      </c>
      <c r="B9" s="173"/>
      <c r="C9" s="173"/>
      <c r="D9" s="173"/>
      <c r="E9" s="173"/>
      <c r="F9" s="173"/>
      <c r="G9" s="173"/>
      <c r="H9" s="173"/>
      <c r="I9" s="173"/>
      <c r="J9" s="173"/>
      <c r="K9" s="173"/>
      <c r="L9" s="161"/>
      <c r="M9" s="161"/>
      <c r="N9" s="162"/>
      <c r="O9" s="163"/>
    </row>
    <row r="10" spans="1:15" ht="63.75" x14ac:dyDescent="0.2">
      <c r="A10" s="48" t="s">
        <v>38</v>
      </c>
      <c r="B10" s="49" t="s">
        <v>9</v>
      </c>
      <c r="C10" s="49" t="s">
        <v>1568</v>
      </c>
      <c r="D10" s="49" t="s">
        <v>3</v>
      </c>
      <c r="E10" s="49" t="s">
        <v>13</v>
      </c>
      <c r="F10" s="49" t="s">
        <v>14</v>
      </c>
      <c r="G10" s="49" t="s">
        <v>16</v>
      </c>
      <c r="H10" s="49" t="s">
        <v>17</v>
      </c>
      <c r="I10" s="49" t="s">
        <v>18</v>
      </c>
      <c r="J10" s="49" t="s">
        <v>15</v>
      </c>
      <c r="K10" s="49" t="s">
        <v>23</v>
      </c>
      <c r="L10" s="49" t="s">
        <v>1556</v>
      </c>
      <c r="M10" s="49" t="s">
        <v>26</v>
      </c>
      <c r="N10" s="49" t="s">
        <v>25</v>
      </c>
      <c r="O10" s="49" t="s">
        <v>24</v>
      </c>
    </row>
    <row r="11" spans="1:15" x14ac:dyDescent="0.2">
      <c r="A11" s="175" t="s">
        <v>20</v>
      </c>
      <c r="B11" s="61"/>
      <c r="C11" s="61"/>
      <c r="D11" s="61"/>
      <c r="E11" s="61"/>
      <c r="F11" s="61"/>
      <c r="G11" s="61"/>
      <c r="H11" s="61"/>
      <c r="I11" s="61"/>
      <c r="J11" s="61"/>
      <c r="K11" s="99"/>
      <c r="L11" s="51">
        <f>G11*K11</f>
        <v>0</v>
      </c>
      <c r="M11" s="51">
        <f t="shared" ref="M11:M16" si="0">K11*H11</f>
        <v>0</v>
      </c>
      <c r="N11" s="51">
        <f t="shared" ref="N11:N16" si="1">K11*I11</f>
        <v>0</v>
      </c>
      <c r="O11" s="51">
        <f t="shared" ref="O11:O16" si="2">J11*K11</f>
        <v>0</v>
      </c>
    </row>
    <row r="12" spans="1:15" x14ac:dyDescent="0.2">
      <c r="A12" s="175"/>
      <c r="B12" s="61"/>
      <c r="C12" s="61"/>
      <c r="D12" s="71"/>
      <c r="E12" s="61"/>
      <c r="F12" s="62"/>
      <c r="G12" s="62"/>
      <c r="H12" s="62"/>
      <c r="I12" s="62"/>
      <c r="J12" s="62"/>
      <c r="K12" s="99"/>
      <c r="L12" s="51">
        <f t="shared" ref="L12:L29" si="3">G12*K12</f>
        <v>0</v>
      </c>
      <c r="M12" s="51">
        <f t="shared" si="0"/>
        <v>0</v>
      </c>
      <c r="N12" s="51">
        <f t="shared" si="1"/>
        <v>0</v>
      </c>
      <c r="O12" s="51">
        <f t="shared" si="2"/>
        <v>0</v>
      </c>
    </row>
    <row r="13" spans="1:15" x14ac:dyDescent="0.2">
      <c r="A13" s="175"/>
      <c r="B13" s="61"/>
      <c r="C13" s="61"/>
      <c r="D13" s="71"/>
      <c r="E13" s="61"/>
      <c r="F13" s="62"/>
      <c r="G13" s="62"/>
      <c r="H13" s="62"/>
      <c r="I13" s="62"/>
      <c r="J13" s="62"/>
      <c r="K13" s="52"/>
      <c r="L13" s="51">
        <f t="shared" si="3"/>
        <v>0</v>
      </c>
      <c r="M13" s="51">
        <f t="shared" si="0"/>
        <v>0</v>
      </c>
      <c r="N13" s="51">
        <f t="shared" si="1"/>
        <v>0</v>
      </c>
      <c r="O13" s="51">
        <f t="shared" si="2"/>
        <v>0</v>
      </c>
    </row>
    <row r="14" spans="1:15" x14ac:dyDescent="0.2">
      <c r="A14" s="175"/>
      <c r="B14" s="61"/>
      <c r="C14" s="61"/>
      <c r="D14" s="71"/>
      <c r="E14" s="61"/>
      <c r="F14" s="62"/>
      <c r="G14" s="62"/>
      <c r="H14" s="62"/>
      <c r="I14" s="62"/>
      <c r="J14" s="62"/>
      <c r="K14" s="50"/>
      <c r="L14" s="51">
        <f t="shared" si="3"/>
        <v>0</v>
      </c>
      <c r="M14" s="51">
        <f t="shared" si="0"/>
        <v>0</v>
      </c>
      <c r="N14" s="51">
        <f t="shared" si="1"/>
        <v>0</v>
      </c>
      <c r="O14" s="51">
        <f t="shared" si="2"/>
        <v>0</v>
      </c>
    </row>
    <row r="15" spans="1:15" x14ac:dyDescent="0.2">
      <c r="A15" s="175"/>
      <c r="B15" s="61"/>
      <c r="C15" s="61"/>
      <c r="D15" s="53"/>
      <c r="E15" s="54"/>
      <c r="F15" s="55"/>
      <c r="G15" s="55"/>
      <c r="H15" s="55"/>
      <c r="I15" s="55"/>
      <c r="J15" s="55"/>
      <c r="K15" s="50"/>
      <c r="L15" s="51">
        <f t="shared" si="3"/>
        <v>0</v>
      </c>
      <c r="M15" s="51">
        <f t="shared" si="0"/>
        <v>0</v>
      </c>
      <c r="N15" s="51">
        <f t="shared" si="1"/>
        <v>0</v>
      </c>
      <c r="O15" s="51">
        <f t="shared" si="2"/>
        <v>0</v>
      </c>
    </row>
    <row r="16" spans="1:15" x14ac:dyDescent="0.2">
      <c r="A16" s="175"/>
      <c r="B16" s="62"/>
      <c r="C16" s="62"/>
      <c r="D16" s="72"/>
      <c r="E16" s="62"/>
      <c r="F16" s="62"/>
      <c r="G16" s="62"/>
      <c r="H16" s="55"/>
      <c r="I16" s="55"/>
      <c r="J16" s="55"/>
      <c r="K16" s="50"/>
      <c r="L16" s="51">
        <f t="shared" si="3"/>
        <v>0</v>
      </c>
      <c r="M16" s="51">
        <f t="shared" si="0"/>
        <v>0</v>
      </c>
      <c r="N16" s="51">
        <f t="shared" si="1"/>
        <v>0</v>
      </c>
      <c r="O16" s="51">
        <f t="shared" si="2"/>
        <v>0</v>
      </c>
    </row>
    <row r="17" spans="1:15" x14ac:dyDescent="0.2">
      <c r="A17" s="175"/>
      <c r="B17" s="172" t="s">
        <v>27</v>
      </c>
      <c r="C17" s="172"/>
      <c r="D17" s="172"/>
      <c r="E17" s="172"/>
      <c r="F17" s="172"/>
      <c r="G17" s="172"/>
      <c r="H17" s="172"/>
      <c r="I17" s="172"/>
      <c r="J17" s="172"/>
      <c r="K17" s="172"/>
      <c r="L17" s="56">
        <f>SUM(L11:L16)</f>
        <v>0</v>
      </c>
      <c r="M17" s="56">
        <f>SUM(M11:M16)</f>
        <v>0</v>
      </c>
      <c r="N17" s="56">
        <f>SUM(N11:N16)</f>
        <v>0</v>
      </c>
      <c r="O17" s="56">
        <f>SUM(O11:O16)</f>
        <v>0</v>
      </c>
    </row>
    <row r="18" spans="1:15" x14ac:dyDescent="0.2">
      <c r="A18" s="174" t="s">
        <v>21</v>
      </c>
      <c r="B18" s="61"/>
      <c r="C18" s="61"/>
      <c r="D18" s="61"/>
      <c r="E18" s="61"/>
      <c r="F18" s="61"/>
      <c r="G18" s="61"/>
      <c r="H18" s="61"/>
      <c r="I18" s="61"/>
      <c r="J18" s="61"/>
      <c r="K18" s="99"/>
      <c r="L18" s="51">
        <f t="shared" si="3"/>
        <v>0</v>
      </c>
      <c r="M18" s="51">
        <f>K18*H18</f>
        <v>0</v>
      </c>
      <c r="N18" s="51">
        <f>K18*I18</f>
        <v>0</v>
      </c>
      <c r="O18" s="51">
        <f>J18*K18</f>
        <v>0</v>
      </c>
    </row>
    <row r="19" spans="1:15" x14ac:dyDescent="0.2">
      <c r="A19" s="174"/>
      <c r="B19" s="61"/>
      <c r="C19" s="61"/>
      <c r="D19" s="71"/>
      <c r="E19" s="54"/>
      <c r="F19" s="62"/>
      <c r="G19" s="62"/>
      <c r="H19" s="62"/>
      <c r="I19" s="62"/>
      <c r="J19" s="62"/>
      <c r="K19" s="99"/>
      <c r="L19" s="51">
        <f t="shared" si="3"/>
        <v>0</v>
      </c>
      <c r="M19" s="51">
        <f>K19*H19</f>
        <v>0</v>
      </c>
      <c r="N19" s="51">
        <f>K19*I19</f>
        <v>0</v>
      </c>
      <c r="O19" s="51">
        <f>J19*K19</f>
        <v>0</v>
      </c>
    </row>
    <row r="20" spans="1:15" x14ac:dyDescent="0.2">
      <c r="A20" s="174"/>
      <c r="B20" s="61"/>
      <c r="C20" s="61"/>
      <c r="D20" s="71"/>
      <c r="E20" s="54"/>
      <c r="F20" s="62"/>
      <c r="G20" s="62"/>
      <c r="H20" s="62"/>
      <c r="I20" s="62"/>
      <c r="J20" s="62"/>
      <c r="K20" s="99"/>
      <c r="L20" s="51">
        <f t="shared" si="3"/>
        <v>0</v>
      </c>
      <c r="M20" s="51">
        <f>K20*H20</f>
        <v>0</v>
      </c>
      <c r="N20" s="51">
        <f>K20*I20</f>
        <v>0</v>
      </c>
      <c r="O20" s="51">
        <f>J20*K20</f>
        <v>0</v>
      </c>
    </row>
    <row r="21" spans="1:15" x14ac:dyDescent="0.2">
      <c r="A21" s="174"/>
      <c r="B21" s="61"/>
      <c r="C21" s="61"/>
      <c r="D21" s="71"/>
      <c r="E21" s="54"/>
      <c r="F21" s="62"/>
      <c r="G21" s="62"/>
      <c r="H21" s="62"/>
      <c r="I21" s="62"/>
      <c r="J21" s="62"/>
      <c r="K21" s="99"/>
      <c r="L21" s="51">
        <f t="shared" si="3"/>
        <v>0</v>
      </c>
      <c r="M21" s="51">
        <f>K21*H21</f>
        <v>0</v>
      </c>
      <c r="N21" s="51">
        <f>K21*I21</f>
        <v>0</v>
      </c>
      <c r="O21" s="51">
        <f>J21*K21</f>
        <v>0</v>
      </c>
    </row>
    <row r="22" spans="1:15" x14ac:dyDescent="0.2">
      <c r="A22" s="174"/>
      <c r="B22" s="172" t="s">
        <v>27</v>
      </c>
      <c r="C22" s="172"/>
      <c r="D22" s="172"/>
      <c r="E22" s="172"/>
      <c r="F22" s="172"/>
      <c r="G22" s="172"/>
      <c r="H22" s="172"/>
      <c r="I22" s="172"/>
      <c r="J22" s="172"/>
      <c r="K22" s="172"/>
      <c r="L22" s="56">
        <f>SUM(L18:L21)</f>
        <v>0</v>
      </c>
      <c r="M22" s="56">
        <f>SUM(M18:M21)</f>
        <v>0</v>
      </c>
      <c r="N22" s="56">
        <f t="shared" ref="N22" si="4">SUM(N18:N21)</f>
        <v>0</v>
      </c>
      <c r="O22" s="56">
        <f>SUM(O18:O21)</f>
        <v>0</v>
      </c>
    </row>
    <row r="23" spans="1:15" x14ac:dyDescent="0.2">
      <c r="A23" s="174" t="s">
        <v>22</v>
      </c>
      <c r="B23" s="61"/>
      <c r="C23" s="61"/>
      <c r="D23" s="61"/>
      <c r="E23" s="61"/>
      <c r="F23" s="61"/>
      <c r="G23" s="61"/>
      <c r="H23" s="61"/>
      <c r="I23" s="61"/>
      <c r="J23" s="61"/>
      <c r="K23" s="99"/>
      <c r="L23" s="51">
        <f t="shared" si="3"/>
        <v>0</v>
      </c>
      <c r="M23" s="51">
        <f>K23*H23</f>
        <v>0</v>
      </c>
      <c r="N23" s="51">
        <f>K23*I23</f>
        <v>0</v>
      </c>
      <c r="O23" s="51">
        <f>J23*K23</f>
        <v>0</v>
      </c>
    </row>
    <row r="24" spans="1:15" x14ac:dyDescent="0.2">
      <c r="A24" s="174"/>
      <c r="B24" s="61"/>
      <c r="C24" s="61"/>
      <c r="D24" s="71"/>
      <c r="E24" s="54"/>
      <c r="F24" s="62"/>
      <c r="G24" s="62"/>
      <c r="H24" s="62"/>
      <c r="I24" s="62"/>
      <c r="J24" s="62"/>
      <c r="K24" s="99"/>
      <c r="L24" s="51">
        <f t="shared" si="3"/>
        <v>0</v>
      </c>
      <c r="M24" s="51">
        <f>K24*H24</f>
        <v>0</v>
      </c>
      <c r="N24" s="51">
        <f>K24*I24</f>
        <v>0</v>
      </c>
      <c r="O24" s="51">
        <f>J24*K24</f>
        <v>0</v>
      </c>
    </row>
    <row r="25" spans="1:15" x14ac:dyDescent="0.2">
      <c r="A25" s="174"/>
      <c r="B25" s="61"/>
      <c r="C25" s="61"/>
      <c r="D25" s="71"/>
      <c r="E25" s="54"/>
      <c r="F25" s="62"/>
      <c r="G25" s="62"/>
      <c r="H25" s="62"/>
      <c r="I25" s="62"/>
      <c r="J25" s="62"/>
      <c r="K25" s="99"/>
      <c r="L25" s="51">
        <f t="shared" si="3"/>
        <v>0</v>
      </c>
      <c r="M25" s="51">
        <f>K25*H25</f>
        <v>0</v>
      </c>
      <c r="N25" s="51">
        <f>K25*I25</f>
        <v>0</v>
      </c>
      <c r="O25" s="51">
        <f>J25*K25</f>
        <v>0</v>
      </c>
    </row>
    <row r="26" spans="1:15" x14ac:dyDescent="0.2">
      <c r="A26" s="174"/>
      <c r="B26" s="61"/>
      <c r="C26" s="61"/>
      <c r="D26" s="71"/>
      <c r="E26" s="54"/>
      <c r="F26" s="62"/>
      <c r="G26" s="62"/>
      <c r="H26" s="62"/>
      <c r="I26" s="62"/>
      <c r="J26" s="62"/>
      <c r="K26" s="99"/>
      <c r="L26" s="51">
        <f t="shared" si="3"/>
        <v>0</v>
      </c>
      <c r="M26" s="51">
        <f>K26*H26</f>
        <v>0</v>
      </c>
      <c r="N26" s="51">
        <f>K26*I26</f>
        <v>0</v>
      </c>
      <c r="O26" s="51">
        <f>J26*K26</f>
        <v>0</v>
      </c>
    </row>
    <row r="27" spans="1:15" x14ac:dyDescent="0.2">
      <c r="A27" s="174"/>
      <c r="B27" s="61"/>
      <c r="C27" s="61"/>
      <c r="D27" s="71"/>
      <c r="E27" s="54"/>
      <c r="F27" s="62"/>
      <c r="G27" s="62"/>
      <c r="H27" s="62"/>
      <c r="I27" s="62"/>
      <c r="J27" s="62"/>
      <c r="K27" s="99"/>
      <c r="L27" s="51">
        <f t="shared" si="3"/>
        <v>0</v>
      </c>
      <c r="M27" s="51">
        <f>K27*H27</f>
        <v>0</v>
      </c>
      <c r="N27" s="51">
        <f>K27*I27</f>
        <v>0</v>
      </c>
      <c r="O27" s="51">
        <f>J27*K27</f>
        <v>0</v>
      </c>
    </row>
    <row r="28" spans="1:15" x14ac:dyDescent="0.2">
      <c r="A28" s="174"/>
      <c r="B28" s="172" t="s">
        <v>27</v>
      </c>
      <c r="C28" s="172"/>
      <c r="D28" s="172"/>
      <c r="E28" s="172"/>
      <c r="F28" s="172"/>
      <c r="G28" s="172"/>
      <c r="H28" s="172"/>
      <c r="I28" s="172"/>
      <c r="J28" s="172"/>
      <c r="K28" s="172"/>
      <c r="L28" s="56">
        <f>SUM(L23:L27)</f>
        <v>0</v>
      </c>
      <c r="M28" s="56">
        <f>SUM(M23:M27)</f>
        <v>0</v>
      </c>
      <c r="N28" s="56">
        <f t="shared" ref="N28" si="5">SUM(N23:N27)</f>
        <v>0</v>
      </c>
      <c r="O28" s="56">
        <f>SUM(O23:O27)</f>
        <v>0</v>
      </c>
    </row>
    <row r="29" spans="1:15" ht="25.5" x14ac:dyDescent="0.2">
      <c r="A29" s="100" t="s">
        <v>1567</v>
      </c>
      <c r="B29" s="61"/>
      <c r="C29" s="61"/>
      <c r="D29" s="61"/>
      <c r="E29" s="61"/>
      <c r="F29" s="61"/>
      <c r="G29" s="96">
        <f>(L17+L22+L28)*F29</f>
        <v>0</v>
      </c>
      <c r="H29" s="96">
        <v>0</v>
      </c>
      <c r="I29" s="96">
        <f>(N17+N22+N28)*F29</f>
        <v>0</v>
      </c>
      <c r="J29" s="96">
        <f>G29</f>
        <v>0</v>
      </c>
      <c r="K29" s="97">
        <v>0</v>
      </c>
      <c r="L29" s="4">
        <f t="shared" si="3"/>
        <v>0</v>
      </c>
      <c r="M29" s="4">
        <f>K29*H29</f>
        <v>0</v>
      </c>
      <c r="N29" s="4">
        <f>K29*I29</f>
        <v>0</v>
      </c>
      <c r="O29" s="4">
        <f>J29*K29</f>
        <v>0</v>
      </c>
    </row>
    <row r="30" spans="1:15" x14ac:dyDescent="0.2">
      <c r="A30" s="172" t="s">
        <v>29</v>
      </c>
      <c r="B30" s="172"/>
      <c r="C30" s="172"/>
      <c r="D30" s="172"/>
      <c r="E30" s="172"/>
      <c r="F30" s="172"/>
      <c r="G30" s="172"/>
      <c r="H30" s="172"/>
      <c r="I30" s="172"/>
      <c r="J30" s="172"/>
      <c r="K30" s="172"/>
      <c r="L30" s="56">
        <f>ROUND(L17+L22+L28+L29,2)</f>
        <v>0</v>
      </c>
      <c r="M30" s="56">
        <f t="shared" ref="M30:O30" si="6">ROUND(M17+M22+M28+M29,2)</f>
        <v>0</v>
      </c>
      <c r="N30" s="56">
        <f t="shared" si="6"/>
        <v>0</v>
      </c>
      <c r="O30" s="56">
        <f t="shared" si="6"/>
        <v>0</v>
      </c>
    </row>
    <row r="31" spans="1:15" x14ac:dyDescent="0.2">
      <c r="A31" s="172" t="s">
        <v>28</v>
      </c>
      <c r="B31" s="172"/>
      <c r="C31" s="172"/>
      <c r="D31" s="172"/>
      <c r="E31" s="172"/>
      <c r="F31" s="172"/>
      <c r="G31" s="172"/>
      <c r="H31" s="172"/>
      <c r="I31" s="172"/>
      <c r="J31" s="172"/>
      <c r="K31" s="172"/>
      <c r="L31" s="172"/>
      <c r="M31" s="172"/>
      <c r="N31" s="172"/>
      <c r="O31" s="57">
        <f>Ribasso</f>
        <v>0.10150000000000001</v>
      </c>
    </row>
    <row r="32" spans="1:15" x14ac:dyDescent="0.2">
      <c r="A32" s="172" t="s">
        <v>31</v>
      </c>
      <c r="B32" s="172"/>
      <c r="C32" s="172"/>
      <c r="D32" s="172"/>
      <c r="E32" s="172"/>
      <c r="F32" s="172"/>
      <c r="G32" s="172"/>
      <c r="H32" s="172"/>
      <c r="I32" s="172"/>
      <c r="J32" s="172"/>
      <c r="K32" s="172"/>
      <c r="L32" s="172"/>
      <c r="M32" s="172"/>
      <c r="N32" s="172"/>
      <c r="O32" s="56">
        <f>ROUND(O31*O30,2)</f>
        <v>0</v>
      </c>
    </row>
    <row r="33" spans="1:15" ht="19.5" x14ac:dyDescent="0.2">
      <c r="A33" s="170" t="s">
        <v>30</v>
      </c>
      <c r="B33" s="170"/>
      <c r="C33" s="170"/>
      <c r="D33" s="170"/>
      <c r="E33" s="170"/>
      <c r="F33" s="170"/>
      <c r="G33" s="170"/>
      <c r="H33" s="170"/>
      <c r="I33" s="170"/>
      <c r="J33" s="170"/>
      <c r="K33" s="170"/>
      <c r="L33" s="58">
        <f>L30-(O31*L30)</f>
        <v>0</v>
      </c>
      <c r="M33" s="58">
        <f>M30</f>
        <v>0</v>
      </c>
      <c r="N33" s="58">
        <f>N30</f>
        <v>0</v>
      </c>
      <c r="O33" s="58">
        <f>O30-O32</f>
        <v>0</v>
      </c>
    </row>
    <row r="34" spans="1:15" ht="19.5" x14ac:dyDescent="0.2">
      <c r="A34" s="170" t="s">
        <v>7</v>
      </c>
      <c r="B34" s="170"/>
      <c r="C34" s="170"/>
      <c r="D34" s="170"/>
      <c r="E34" s="170"/>
      <c r="F34" s="170"/>
      <c r="G34" s="170"/>
      <c r="H34" s="170"/>
      <c r="I34" s="170"/>
      <c r="J34" s="170"/>
      <c r="K34" s="170"/>
      <c r="L34" s="170"/>
      <c r="M34" s="170"/>
      <c r="N34" s="170"/>
      <c r="O34" s="98">
        <f>M33+N33+O33</f>
        <v>0</v>
      </c>
    </row>
    <row r="35" spans="1:15" x14ac:dyDescent="0.2">
      <c r="A35" s="59"/>
      <c r="B35" s="59"/>
      <c r="C35" s="59"/>
      <c r="D35" s="5" t="s">
        <v>4</v>
      </c>
    </row>
    <row r="36" spans="1:15" x14ac:dyDescent="0.2">
      <c r="A36" s="63"/>
      <c r="B36" s="63"/>
      <c r="C36" s="63"/>
      <c r="D36" s="5" t="s">
        <v>37</v>
      </c>
    </row>
  </sheetData>
  <mergeCells count="22">
    <mergeCell ref="A34:N34"/>
    <mergeCell ref="B22:K22"/>
    <mergeCell ref="A30:K30"/>
    <mergeCell ref="A31:N31"/>
    <mergeCell ref="A32:N32"/>
    <mergeCell ref="A33:K33"/>
    <mergeCell ref="A23:A28"/>
    <mergeCell ref="B28:K28"/>
    <mergeCell ref="A11:A17"/>
    <mergeCell ref="B17:K17"/>
    <mergeCell ref="A18:A22"/>
    <mergeCell ref="B1:O1"/>
    <mergeCell ref="A2:O2"/>
    <mergeCell ref="C3:I3"/>
    <mergeCell ref="J3:K3"/>
    <mergeCell ref="L3:O9"/>
    <mergeCell ref="C4:I5"/>
    <mergeCell ref="J4:J5"/>
    <mergeCell ref="B6:K6"/>
    <mergeCell ref="C7:K7"/>
    <mergeCell ref="D8:K8"/>
    <mergeCell ref="B9:K9"/>
  </mergeCells>
  <pageMargins left="0.7" right="0.7" top="0.75" bottom="0.75" header="0.3" footer="0.3"/>
  <pageSetup paperSize="8" scale="68"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3100-000000000000}">
          <x14:formula1>
            <xm:f>Appoggio!$C$2:$C$3</xm:f>
          </x14:formula1>
          <xm:sqref>K29</xm:sqref>
        </x14:dataValidation>
        <x14:dataValidation type="list" allowBlank="1" showInputMessage="1" showErrorMessage="1" xr:uid="{00000000-0002-0000-3100-000001000000}">
          <x14:formula1>
            <xm:f>Appoggio!$D$2:$D$3</xm:f>
          </x14:formula1>
          <xm:sqref>J4:J5</xm:sqref>
        </x14:dataValidation>
        <x14:dataValidation type="list" allowBlank="1" showInputMessage="1" showErrorMessage="1" xr:uid="{00000000-0002-0000-3100-000002000000}">
          <x14:formula1>
            <xm:f>Appoggio!$A$2:$A$5</xm:f>
          </x14:formula1>
          <xm:sqref>B7</xm:sqref>
        </x14:dataValidation>
      </x14:dataValidations>
    </ext>
  </extLst>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A1:O36"/>
  <sheetViews>
    <sheetView topLeftCell="G13" zoomScaleNormal="100" workbookViewId="0">
      <selection activeCell="E47" sqref="A1:E49"/>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0"/>
      <c r="B1" s="152" t="s">
        <v>1560</v>
      </c>
      <c r="C1" s="153"/>
      <c r="D1" s="153"/>
      <c r="E1" s="153"/>
      <c r="F1" s="153"/>
      <c r="G1" s="153"/>
      <c r="H1" s="153"/>
      <c r="I1" s="153"/>
      <c r="J1" s="153"/>
      <c r="K1" s="153"/>
      <c r="L1" s="153"/>
      <c r="M1" s="153"/>
      <c r="N1" s="153"/>
      <c r="O1" s="154"/>
    </row>
    <row r="2" spans="1:15" ht="19.5" x14ac:dyDescent="0.25">
      <c r="A2" s="149" t="s">
        <v>1559</v>
      </c>
      <c r="B2" s="150"/>
      <c r="C2" s="150"/>
      <c r="D2" s="150"/>
      <c r="E2" s="150"/>
      <c r="F2" s="150"/>
      <c r="G2" s="150"/>
      <c r="H2" s="150"/>
      <c r="I2" s="150"/>
      <c r="J2" s="150"/>
      <c r="K2" s="150"/>
      <c r="L2" s="150"/>
      <c r="M2" s="150"/>
      <c r="N2" s="150"/>
      <c r="O2" s="151"/>
    </row>
    <row r="3" spans="1:15" x14ac:dyDescent="0.2">
      <c r="A3" s="30" t="s">
        <v>0</v>
      </c>
      <c r="B3" s="82" t="str">
        <f>INTESTAZIONE!B2</f>
        <v>Tecnocostruzioni s.r.l.</v>
      </c>
      <c r="C3" s="164" t="s">
        <v>1558</v>
      </c>
      <c r="D3" s="165"/>
      <c r="E3" s="165"/>
      <c r="F3" s="165"/>
      <c r="G3" s="165"/>
      <c r="H3" s="165"/>
      <c r="I3" s="166"/>
      <c r="J3" s="203" t="s">
        <v>1616</v>
      </c>
      <c r="K3" s="204"/>
      <c r="L3" s="155"/>
      <c r="M3" s="155"/>
      <c r="N3" s="156"/>
      <c r="O3" s="157"/>
    </row>
    <row r="4" spans="1:15" ht="30" customHeight="1" x14ac:dyDescent="0.2">
      <c r="A4" s="30" t="s">
        <v>1</v>
      </c>
      <c r="B4" s="44"/>
      <c r="C4" s="179"/>
      <c r="D4" s="180"/>
      <c r="E4" s="180"/>
      <c r="F4" s="180"/>
      <c r="G4" s="180"/>
      <c r="H4" s="180"/>
      <c r="I4" s="181"/>
      <c r="J4" s="205"/>
      <c r="K4" s="45" t="s">
        <v>1617</v>
      </c>
      <c r="L4" s="158"/>
      <c r="M4" s="158"/>
      <c r="N4" s="159"/>
      <c r="O4" s="160"/>
    </row>
    <row r="5" spans="1:15" x14ac:dyDescent="0.2">
      <c r="A5" s="30" t="s">
        <v>2</v>
      </c>
      <c r="B5" s="46"/>
      <c r="C5" s="167"/>
      <c r="D5" s="168"/>
      <c r="E5" s="168"/>
      <c r="F5" s="168"/>
      <c r="G5" s="168"/>
      <c r="H5" s="168"/>
      <c r="I5" s="169"/>
      <c r="J5" s="206"/>
      <c r="K5" s="47"/>
      <c r="L5" s="158"/>
      <c r="M5" s="158"/>
      <c r="N5" s="159"/>
      <c r="O5" s="160"/>
    </row>
    <row r="6" spans="1:15" x14ac:dyDescent="0.2">
      <c r="A6" s="83" t="s">
        <v>19</v>
      </c>
      <c r="B6" s="202"/>
      <c r="C6" s="202"/>
      <c r="D6" s="202"/>
      <c r="E6" s="202"/>
      <c r="F6" s="202"/>
      <c r="G6" s="202"/>
      <c r="H6" s="202"/>
      <c r="I6" s="202"/>
      <c r="J6" s="202"/>
      <c r="K6" s="202"/>
      <c r="L6" s="158"/>
      <c r="M6" s="158"/>
      <c r="N6" s="159"/>
      <c r="O6" s="160"/>
    </row>
    <row r="7" spans="1:15" x14ac:dyDescent="0.2">
      <c r="A7" s="83" t="s">
        <v>39</v>
      </c>
      <c r="B7" s="30"/>
      <c r="C7" s="171" t="s">
        <v>40</v>
      </c>
      <c r="D7" s="171"/>
      <c r="E7" s="171"/>
      <c r="F7" s="171"/>
      <c r="G7" s="171"/>
      <c r="H7" s="171"/>
      <c r="I7" s="171"/>
      <c r="J7" s="171"/>
      <c r="K7" s="171"/>
      <c r="L7" s="158"/>
      <c r="M7" s="158"/>
      <c r="N7" s="159"/>
      <c r="O7" s="160"/>
    </row>
    <row r="8" spans="1:15" x14ac:dyDescent="0.2">
      <c r="A8" s="84" t="s">
        <v>1557</v>
      </c>
      <c r="B8" s="30"/>
      <c r="C8" s="30"/>
      <c r="D8" s="171" t="s">
        <v>41</v>
      </c>
      <c r="E8" s="171"/>
      <c r="F8" s="171"/>
      <c r="G8" s="171"/>
      <c r="H8" s="171"/>
      <c r="I8" s="171"/>
      <c r="J8" s="171"/>
      <c r="K8" s="171"/>
      <c r="L8" s="158"/>
      <c r="M8" s="158"/>
      <c r="N8" s="159"/>
      <c r="O8" s="160"/>
    </row>
    <row r="9" spans="1:15" ht="84" customHeight="1" x14ac:dyDescent="0.2">
      <c r="A9" s="84" t="s">
        <v>3</v>
      </c>
      <c r="B9" s="173"/>
      <c r="C9" s="173"/>
      <c r="D9" s="173"/>
      <c r="E9" s="173"/>
      <c r="F9" s="173"/>
      <c r="G9" s="173"/>
      <c r="H9" s="173"/>
      <c r="I9" s="173"/>
      <c r="J9" s="173"/>
      <c r="K9" s="173"/>
      <c r="L9" s="161"/>
      <c r="M9" s="161"/>
      <c r="N9" s="162"/>
      <c r="O9" s="163"/>
    </row>
    <row r="10" spans="1:15" ht="63.75" x14ac:dyDescent="0.2">
      <c r="A10" s="48" t="s">
        <v>38</v>
      </c>
      <c r="B10" s="49" t="s">
        <v>9</v>
      </c>
      <c r="C10" s="49" t="s">
        <v>1568</v>
      </c>
      <c r="D10" s="49" t="s">
        <v>3</v>
      </c>
      <c r="E10" s="49" t="s">
        <v>13</v>
      </c>
      <c r="F10" s="49" t="s">
        <v>14</v>
      </c>
      <c r="G10" s="49" t="s">
        <v>16</v>
      </c>
      <c r="H10" s="49" t="s">
        <v>17</v>
      </c>
      <c r="I10" s="49" t="s">
        <v>18</v>
      </c>
      <c r="J10" s="49" t="s">
        <v>15</v>
      </c>
      <c r="K10" s="49" t="s">
        <v>23</v>
      </c>
      <c r="L10" s="49" t="s">
        <v>1556</v>
      </c>
      <c r="M10" s="49" t="s">
        <v>26</v>
      </c>
      <c r="N10" s="49" t="s">
        <v>25</v>
      </c>
      <c r="O10" s="49" t="s">
        <v>24</v>
      </c>
    </row>
    <row r="11" spans="1:15" x14ac:dyDescent="0.2">
      <c r="A11" s="175" t="s">
        <v>20</v>
      </c>
      <c r="B11" s="61"/>
      <c r="C11" s="61"/>
      <c r="D11" s="61"/>
      <c r="E11" s="61"/>
      <c r="F11" s="61"/>
      <c r="G11" s="61"/>
      <c r="H11" s="61"/>
      <c r="I11" s="61"/>
      <c r="J11" s="61"/>
      <c r="K11" s="99"/>
      <c r="L11" s="51">
        <f>G11*K11</f>
        <v>0</v>
      </c>
      <c r="M11" s="51">
        <f t="shared" ref="M11:M16" si="0">K11*H11</f>
        <v>0</v>
      </c>
      <c r="N11" s="51">
        <f t="shared" ref="N11:N16" si="1">K11*I11</f>
        <v>0</v>
      </c>
      <c r="O11" s="51">
        <f t="shared" ref="O11:O16" si="2">J11*K11</f>
        <v>0</v>
      </c>
    </row>
    <row r="12" spans="1:15" x14ac:dyDescent="0.2">
      <c r="A12" s="175"/>
      <c r="B12" s="61"/>
      <c r="C12" s="61"/>
      <c r="D12" s="71"/>
      <c r="E12" s="61"/>
      <c r="F12" s="62"/>
      <c r="G12" s="62"/>
      <c r="H12" s="62"/>
      <c r="I12" s="62"/>
      <c r="J12" s="62"/>
      <c r="K12" s="99"/>
      <c r="L12" s="51">
        <f t="shared" ref="L12:L29" si="3">G12*K12</f>
        <v>0</v>
      </c>
      <c r="M12" s="51">
        <f t="shared" si="0"/>
        <v>0</v>
      </c>
      <c r="N12" s="51">
        <f t="shared" si="1"/>
        <v>0</v>
      </c>
      <c r="O12" s="51">
        <f t="shared" si="2"/>
        <v>0</v>
      </c>
    </row>
    <row r="13" spans="1:15" x14ac:dyDescent="0.2">
      <c r="A13" s="175"/>
      <c r="B13" s="61"/>
      <c r="C13" s="61"/>
      <c r="D13" s="71"/>
      <c r="E13" s="61"/>
      <c r="F13" s="62"/>
      <c r="G13" s="62"/>
      <c r="H13" s="62"/>
      <c r="I13" s="62"/>
      <c r="J13" s="62"/>
      <c r="K13" s="52"/>
      <c r="L13" s="51">
        <f t="shared" si="3"/>
        <v>0</v>
      </c>
      <c r="M13" s="51">
        <f t="shared" si="0"/>
        <v>0</v>
      </c>
      <c r="N13" s="51">
        <f t="shared" si="1"/>
        <v>0</v>
      </c>
      <c r="O13" s="51">
        <f t="shared" si="2"/>
        <v>0</v>
      </c>
    </row>
    <row r="14" spans="1:15" x14ac:dyDescent="0.2">
      <c r="A14" s="175"/>
      <c r="B14" s="61"/>
      <c r="C14" s="61"/>
      <c r="D14" s="71"/>
      <c r="E14" s="61"/>
      <c r="F14" s="62"/>
      <c r="G14" s="62"/>
      <c r="H14" s="62"/>
      <c r="I14" s="62"/>
      <c r="J14" s="62"/>
      <c r="K14" s="50"/>
      <c r="L14" s="51">
        <f t="shared" si="3"/>
        <v>0</v>
      </c>
      <c r="M14" s="51">
        <f t="shared" si="0"/>
        <v>0</v>
      </c>
      <c r="N14" s="51">
        <f t="shared" si="1"/>
        <v>0</v>
      </c>
      <c r="O14" s="51">
        <f t="shared" si="2"/>
        <v>0</v>
      </c>
    </row>
    <row r="15" spans="1:15" x14ac:dyDescent="0.2">
      <c r="A15" s="175"/>
      <c r="B15" s="61"/>
      <c r="C15" s="61"/>
      <c r="D15" s="53"/>
      <c r="E15" s="54"/>
      <c r="F15" s="55"/>
      <c r="G15" s="55"/>
      <c r="H15" s="55"/>
      <c r="I15" s="55"/>
      <c r="J15" s="55"/>
      <c r="K15" s="50"/>
      <c r="L15" s="51">
        <f t="shared" si="3"/>
        <v>0</v>
      </c>
      <c r="M15" s="51">
        <f t="shared" si="0"/>
        <v>0</v>
      </c>
      <c r="N15" s="51">
        <f t="shared" si="1"/>
        <v>0</v>
      </c>
      <c r="O15" s="51">
        <f t="shared" si="2"/>
        <v>0</v>
      </c>
    </row>
    <row r="16" spans="1:15" x14ac:dyDescent="0.2">
      <c r="A16" s="175"/>
      <c r="B16" s="62"/>
      <c r="C16" s="62"/>
      <c r="D16" s="72"/>
      <c r="E16" s="62"/>
      <c r="F16" s="62"/>
      <c r="G16" s="62"/>
      <c r="H16" s="55"/>
      <c r="I16" s="55"/>
      <c r="J16" s="55"/>
      <c r="K16" s="50"/>
      <c r="L16" s="51">
        <f t="shared" si="3"/>
        <v>0</v>
      </c>
      <c r="M16" s="51">
        <f t="shared" si="0"/>
        <v>0</v>
      </c>
      <c r="N16" s="51">
        <f t="shared" si="1"/>
        <v>0</v>
      </c>
      <c r="O16" s="51">
        <f t="shared" si="2"/>
        <v>0</v>
      </c>
    </row>
    <row r="17" spans="1:15" x14ac:dyDescent="0.2">
      <c r="A17" s="175"/>
      <c r="B17" s="172" t="s">
        <v>27</v>
      </c>
      <c r="C17" s="172"/>
      <c r="D17" s="172"/>
      <c r="E17" s="172"/>
      <c r="F17" s="172"/>
      <c r="G17" s="172"/>
      <c r="H17" s="172"/>
      <c r="I17" s="172"/>
      <c r="J17" s="172"/>
      <c r="K17" s="172"/>
      <c r="L17" s="56">
        <f>SUM(L11:L16)</f>
        <v>0</v>
      </c>
      <c r="M17" s="56">
        <f>SUM(M11:M16)</f>
        <v>0</v>
      </c>
      <c r="N17" s="56">
        <f>SUM(N11:N16)</f>
        <v>0</v>
      </c>
      <c r="O17" s="56">
        <f>SUM(O11:O16)</f>
        <v>0</v>
      </c>
    </row>
    <row r="18" spans="1:15" x14ac:dyDescent="0.2">
      <c r="A18" s="174" t="s">
        <v>21</v>
      </c>
      <c r="B18" s="61"/>
      <c r="C18" s="61"/>
      <c r="D18" s="61"/>
      <c r="E18" s="61"/>
      <c r="F18" s="61"/>
      <c r="G18" s="61"/>
      <c r="H18" s="61"/>
      <c r="I18" s="61"/>
      <c r="J18" s="61"/>
      <c r="K18" s="99"/>
      <c r="L18" s="51">
        <f t="shared" si="3"/>
        <v>0</v>
      </c>
      <c r="M18" s="51">
        <f>K18*H18</f>
        <v>0</v>
      </c>
      <c r="N18" s="51">
        <f>K18*I18</f>
        <v>0</v>
      </c>
      <c r="O18" s="51">
        <f>J18*K18</f>
        <v>0</v>
      </c>
    </row>
    <row r="19" spans="1:15" x14ac:dyDescent="0.2">
      <c r="A19" s="174"/>
      <c r="B19" s="61"/>
      <c r="C19" s="61"/>
      <c r="D19" s="71"/>
      <c r="E19" s="54"/>
      <c r="F19" s="62"/>
      <c r="G19" s="62"/>
      <c r="H19" s="62"/>
      <c r="I19" s="62"/>
      <c r="J19" s="62"/>
      <c r="K19" s="99"/>
      <c r="L19" s="51">
        <f t="shared" si="3"/>
        <v>0</v>
      </c>
      <c r="M19" s="51">
        <f>K19*H19</f>
        <v>0</v>
      </c>
      <c r="N19" s="51">
        <f>K19*I19</f>
        <v>0</v>
      </c>
      <c r="O19" s="51">
        <f>J19*K19</f>
        <v>0</v>
      </c>
    </row>
    <row r="20" spans="1:15" x14ac:dyDescent="0.2">
      <c r="A20" s="174"/>
      <c r="B20" s="61"/>
      <c r="C20" s="61"/>
      <c r="D20" s="71"/>
      <c r="E20" s="54"/>
      <c r="F20" s="62"/>
      <c r="G20" s="62"/>
      <c r="H20" s="62"/>
      <c r="I20" s="62"/>
      <c r="J20" s="62"/>
      <c r="K20" s="99"/>
      <c r="L20" s="51">
        <f t="shared" si="3"/>
        <v>0</v>
      </c>
      <c r="M20" s="51">
        <f>K20*H20</f>
        <v>0</v>
      </c>
      <c r="N20" s="51">
        <f>K20*I20</f>
        <v>0</v>
      </c>
      <c r="O20" s="51">
        <f>J20*K20</f>
        <v>0</v>
      </c>
    </row>
    <row r="21" spans="1:15" x14ac:dyDescent="0.2">
      <c r="A21" s="174"/>
      <c r="B21" s="61"/>
      <c r="C21" s="61"/>
      <c r="D21" s="71"/>
      <c r="E21" s="54"/>
      <c r="F21" s="62"/>
      <c r="G21" s="62"/>
      <c r="H21" s="62"/>
      <c r="I21" s="62"/>
      <c r="J21" s="62"/>
      <c r="K21" s="99"/>
      <c r="L21" s="51">
        <f t="shared" si="3"/>
        <v>0</v>
      </c>
      <c r="M21" s="51">
        <f>K21*H21</f>
        <v>0</v>
      </c>
      <c r="N21" s="51">
        <f>K21*I21</f>
        <v>0</v>
      </c>
      <c r="O21" s="51">
        <f>J21*K21</f>
        <v>0</v>
      </c>
    </row>
    <row r="22" spans="1:15" x14ac:dyDescent="0.2">
      <c r="A22" s="174"/>
      <c r="B22" s="172" t="s">
        <v>27</v>
      </c>
      <c r="C22" s="172"/>
      <c r="D22" s="172"/>
      <c r="E22" s="172"/>
      <c r="F22" s="172"/>
      <c r="G22" s="172"/>
      <c r="H22" s="172"/>
      <c r="I22" s="172"/>
      <c r="J22" s="172"/>
      <c r="K22" s="172"/>
      <c r="L22" s="56">
        <f>SUM(L18:L21)</f>
        <v>0</v>
      </c>
      <c r="M22" s="56">
        <f>SUM(M18:M21)</f>
        <v>0</v>
      </c>
      <c r="N22" s="56">
        <f t="shared" ref="N22" si="4">SUM(N18:N21)</f>
        <v>0</v>
      </c>
      <c r="O22" s="56">
        <f>SUM(O18:O21)</f>
        <v>0</v>
      </c>
    </row>
    <row r="23" spans="1:15" x14ac:dyDescent="0.2">
      <c r="A23" s="174" t="s">
        <v>22</v>
      </c>
      <c r="B23" s="61"/>
      <c r="C23" s="61"/>
      <c r="D23" s="61"/>
      <c r="E23" s="61"/>
      <c r="F23" s="61"/>
      <c r="G23" s="61"/>
      <c r="H23" s="61"/>
      <c r="I23" s="61"/>
      <c r="J23" s="61"/>
      <c r="K23" s="99"/>
      <c r="L23" s="51">
        <f t="shared" si="3"/>
        <v>0</v>
      </c>
      <c r="M23" s="51">
        <f>K23*H23</f>
        <v>0</v>
      </c>
      <c r="N23" s="51">
        <f>K23*I23</f>
        <v>0</v>
      </c>
      <c r="O23" s="51">
        <f>J23*K23</f>
        <v>0</v>
      </c>
    </row>
    <row r="24" spans="1:15" x14ac:dyDescent="0.2">
      <c r="A24" s="174"/>
      <c r="B24" s="61"/>
      <c r="C24" s="61"/>
      <c r="D24" s="71"/>
      <c r="E24" s="54"/>
      <c r="F24" s="62"/>
      <c r="G24" s="62"/>
      <c r="H24" s="62"/>
      <c r="I24" s="62"/>
      <c r="J24" s="62"/>
      <c r="K24" s="99"/>
      <c r="L24" s="51">
        <f t="shared" si="3"/>
        <v>0</v>
      </c>
      <c r="M24" s="51">
        <f>K24*H24</f>
        <v>0</v>
      </c>
      <c r="N24" s="51">
        <f>K24*I24</f>
        <v>0</v>
      </c>
      <c r="O24" s="51">
        <f>J24*K24</f>
        <v>0</v>
      </c>
    </row>
    <row r="25" spans="1:15" x14ac:dyDescent="0.2">
      <c r="A25" s="174"/>
      <c r="B25" s="61"/>
      <c r="C25" s="61"/>
      <c r="D25" s="71"/>
      <c r="E25" s="54"/>
      <c r="F25" s="62"/>
      <c r="G25" s="62"/>
      <c r="H25" s="62"/>
      <c r="I25" s="62"/>
      <c r="J25" s="62"/>
      <c r="K25" s="99"/>
      <c r="L25" s="51">
        <f t="shared" si="3"/>
        <v>0</v>
      </c>
      <c r="M25" s="51">
        <f>K25*H25</f>
        <v>0</v>
      </c>
      <c r="N25" s="51">
        <f>K25*I25</f>
        <v>0</v>
      </c>
      <c r="O25" s="51">
        <f>J25*K25</f>
        <v>0</v>
      </c>
    </row>
    <row r="26" spans="1:15" x14ac:dyDescent="0.2">
      <c r="A26" s="174"/>
      <c r="B26" s="61"/>
      <c r="C26" s="61"/>
      <c r="D26" s="71"/>
      <c r="E26" s="54"/>
      <c r="F26" s="62"/>
      <c r="G26" s="62"/>
      <c r="H26" s="62"/>
      <c r="I26" s="62"/>
      <c r="J26" s="62"/>
      <c r="K26" s="99"/>
      <c r="L26" s="51">
        <f t="shared" si="3"/>
        <v>0</v>
      </c>
      <c r="M26" s="51">
        <f>K26*H26</f>
        <v>0</v>
      </c>
      <c r="N26" s="51">
        <f>K26*I26</f>
        <v>0</v>
      </c>
      <c r="O26" s="51">
        <f>J26*K26</f>
        <v>0</v>
      </c>
    </row>
    <row r="27" spans="1:15" x14ac:dyDescent="0.2">
      <c r="A27" s="174"/>
      <c r="B27" s="61"/>
      <c r="C27" s="61"/>
      <c r="D27" s="71"/>
      <c r="E27" s="54"/>
      <c r="F27" s="62"/>
      <c r="G27" s="62"/>
      <c r="H27" s="62"/>
      <c r="I27" s="62"/>
      <c r="J27" s="62"/>
      <c r="K27" s="99"/>
      <c r="L27" s="51">
        <f t="shared" si="3"/>
        <v>0</v>
      </c>
      <c r="M27" s="51">
        <f>K27*H27</f>
        <v>0</v>
      </c>
      <c r="N27" s="51">
        <f>K27*I27</f>
        <v>0</v>
      </c>
      <c r="O27" s="51">
        <f>J27*K27</f>
        <v>0</v>
      </c>
    </row>
    <row r="28" spans="1:15" x14ac:dyDescent="0.2">
      <c r="A28" s="174"/>
      <c r="B28" s="172" t="s">
        <v>27</v>
      </c>
      <c r="C28" s="172"/>
      <c r="D28" s="172"/>
      <c r="E28" s="172"/>
      <c r="F28" s="172"/>
      <c r="G28" s="172"/>
      <c r="H28" s="172"/>
      <c r="I28" s="172"/>
      <c r="J28" s="172"/>
      <c r="K28" s="172"/>
      <c r="L28" s="56">
        <f>SUM(L23:L27)</f>
        <v>0</v>
      </c>
      <c r="M28" s="56">
        <f>SUM(M23:M27)</f>
        <v>0</v>
      </c>
      <c r="N28" s="56">
        <f t="shared" ref="N28" si="5">SUM(N23:N27)</f>
        <v>0</v>
      </c>
      <c r="O28" s="56">
        <f>SUM(O23:O27)</f>
        <v>0</v>
      </c>
    </row>
    <row r="29" spans="1:15" ht="25.5" x14ac:dyDescent="0.2">
      <c r="A29" s="100" t="s">
        <v>1567</v>
      </c>
      <c r="B29" s="61"/>
      <c r="C29" s="61"/>
      <c r="D29" s="61"/>
      <c r="E29" s="61"/>
      <c r="F29" s="61"/>
      <c r="G29" s="96">
        <f>(L17+L22+L28)*F29</f>
        <v>0</v>
      </c>
      <c r="H29" s="96">
        <v>0</v>
      </c>
      <c r="I29" s="96">
        <f>(N17+N22+N28)*F29</f>
        <v>0</v>
      </c>
      <c r="J29" s="96">
        <f>G29</f>
        <v>0</v>
      </c>
      <c r="K29" s="97">
        <v>0</v>
      </c>
      <c r="L29" s="4">
        <f t="shared" si="3"/>
        <v>0</v>
      </c>
      <c r="M29" s="4">
        <f>K29*H29</f>
        <v>0</v>
      </c>
      <c r="N29" s="4">
        <f>K29*I29</f>
        <v>0</v>
      </c>
      <c r="O29" s="4">
        <f>J29*K29</f>
        <v>0</v>
      </c>
    </row>
    <row r="30" spans="1:15" x14ac:dyDescent="0.2">
      <c r="A30" s="172" t="s">
        <v>29</v>
      </c>
      <c r="B30" s="172"/>
      <c r="C30" s="172"/>
      <c r="D30" s="172"/>
      <c r="E30" s="172"/>
      <c r="F30" s="172"/>
      <c r="G30" s="172"/>
      <c r="H30" s="172"/>
      <c r="I30" s="172"/>
      <c r="J30" s="172"/>
      <c r="K30" s="172"/>
      <c r="L30" s="56">
        <f>ROUND(L17+L22+L28+L29,2)</f>
        <v>0</v>
      </c>
      <c r="M30" s="56">
        <f t="shared" ref="M30:O30" si="6">ROUND(M17+M22+M28+M29,2)</f>
        <v>0</v>
      </c>
      <c r="N30" s="56">
        <f t="shared" si="6"/>
        <v>0</v>
      </c>
      <c r="O30" s="56">
        <f t="shared" si="6"/>
        <v>0</v>
      </c>
    </row>
    <row r="31" spans="1:15" x14ac:dyDescent="0.2">
      <c r="A31" s="172" t="s">
        <v>28</v>
      </c>
      <c r="B31" s="172"/>
      <c r="C31" s="172"/>
      <c r="D31" s="172"/>
      <c r="E31" s="172"/>
      <c r="F31" s="172"/>
      <c r="G31" s="172"/>
      <c r="H31" s="172"/>
      <c r="I31" s="172"/>
      <c r="J31" s="172"/>
      <c r="K31" s="172"/>
      <c r="L31" s="172"/>
      <c r="M31" s="172"/>
      <c r="N31" s="172"/>
      <c r="O31" s="57">
        <f>Ribasso</f>
        <v>0.10150000000000001</v>
      </c>
    </row>
    <row r="32" spans="1:15" x14ac:dyDescent="0.2">
      <c r="A32" s="172" t="s">
        <v>31</v>
      </c>
      <c r="B32" s="172"/>
      <c r="C32" s="172"/>
      <c r="D32" s="172"/>
      <c r="E32" s="172"/>
      <c r="F32" s="172"/>
      <c r="G32" s="172"/>
      <c r="H32" s="172"/>
      <c r="I32" s="172"/>
      <c r="J32" s="172"/>
      <c r="K32" s="172"/>
      <c r="L32" s="172"/>
      <c r="M32" s="172"/>
      <c r="N32" s="172"/>
      <c r="O32" s="56">
        <f>ROUND(O31*O30,2)</f>
        <v>0</v>
      </c>
    </row>
    <row r="33" spans="1:15" ht="19.5" x14ac:dyDescent="0.2">
      <c r="A33" s="170" t="s">
        <v>30</v>
      </c>
      <c r="B33" s="170"/>
      <c r="C33" s="170"/>
      <c r="D33" s="170"/>
      <c r="E33" s="170"/>
      <c r="F33" s="170"/>
      <c r="G33" s="170"/>
      <c r="H33" s="170"/>
      <c r="I33" s="170"/>
      <c r="J33" s="170"/>
      <c r="K33" s="170"/>
      <c r="L33" s="58">
        <f>L30-(O31*L30)</f>
        <v>0</v>
      </c>
      <c r="M33" s="58">
        <f>M30</f>
        <v>0</v>
      </c>
      <c r="N33" s="58">
        <f>N30</f>
        <v>0</v>
      </c>
      <c r="O33" s="58">
        <f>O30-O32</f>
        <v>0</v>
      </c>
    </row>
    <row r="34" spans="1:15" ht="19.5" x14ac:dyDescent="0.2">
      <c r="A34" s="170" t="s">
        <v>7</v>
      </c>
      <c r="B34" s="170"/>
      <c r="C34" s="170"/>
      <c r="D34" s="170"/>
      <c r="E34" s="170"/>
      <c r="F34" s="170"/>
      <c r="G34" s="170"/>
      <c r="H34" s="170"/>
      <c r="I34" s="170"/>
      <c r="J34" s="170"/>
      <c r="K34" s="170"/>
      <c r="L34" s="170"/>
      <c r="M34" s="170"/>
      <c r="N34" s="170"/>
      <c r="O34" s="98">
        <f>M33+N33+O33</f>
        <v>0</v>
      </c>
    </row>
    <row r="35" spans="1:15" x14ac:dyDescent="0.2">
      <c r="A35" s="59"/>
      <c r="B35" s="59"/>
      <c r="C35" s="59"/>
      <c r="D35" s="5" t="s">
        <v>4</v>
      </c>
    </row>
    <row r="36" spans="1:15" x14ac:dyDescent="0.2">
      <c r="A36" s="63"/>
      <c r="B36" s="63"/>
      <c r="C36" s="63"/>
      <c r="D36" s="5" t="s">
        <v>37</v>
      </c>
    </row>
  </sheetData>
  <mergeCells count="22">
    <mergeCell ref="A34:N34"/>
    <mergeCell ref="B22:K22"/>
    <mergeCell ref="A30:K30"/>
    <mergeCell ref="A31:N31"/>
    <mergeCell ref="A32:N32"/>
    <mergeCell ref="A33:K33"/>
    <mergeCell ref="A23:A28"/>
    <mergeCell ref="B28:K28"/>
    <mergeCell ref="A11:A17"/>
    <mergeCell ref="B17:K17"/>
    <mergeCell ref="A18:A22"/>
    <mergeCell ref="B1:O1"/>
    <mergeCell ref="A2:O2"/>
    <mergeCell ref="C3:I3"/>
    <mergeCell ref="J3:K3"/>
    <mergeCell ref="L3:O9"/>
    <mergeCell ref="C4:I5"/>
    <mergeCell ref="J4:J5"/>
    <mergeCell ref="B6:K6"/>
    <mergeCell ref="C7:K7"/>
    <mergeCell ref="D8:K8"/>
    <mergeCell ref="B9:K9"/>
  </mergeCells>
  <pageMargins left="0.7" right="0.7" top="0.75" bottom="0.75" header="0.3" footer="0.3"/>
  <pageSetup paperSize="8" scale="68"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3200-000000000000}">
          <x14:formula1>
            <xm:f>Appoggio!$A$2:$A$5</xm:f>
          </x14:formula1>
          <xm:sqref>B7</xm:sqref>
        </x14:dataValidation>
        <x14:dataValidation type="list" allowBlank="1" showInputMessage="1" showErrorMessage="1" xr:uid="{00000000-0002-0000-3200-000001000000}">
          <x14:formula1>
            <xm:f>Appoggio!$D$2:$D$3</xm:f>
          </x14:formula1>
          <xm:sqref>J4:J5</xm:sqref>
        </x14:dataValidation>
        <x14:dataValidation type="list" allowBlank="1" showInputMessage="1" showErrorMessage="1" xr:uid="{00000000-0002-0000-3200-000002000000}">
          <x14:formula1>
            <xm:f>Appoggio!$C$2:$C$3</xm:f>
          </x14:formula1>
          <xm:sqref>K29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pageSetUpPr fitToPage="1"/>
  </sheetPr>
  <dimension ref="A1:O61"/>
  <sheetViews>
    <sheetView topLeftCell="G23" zoomScaleNormal="100" workbookViewId="0">
      <selection activeCell="O59" sqref="A1:O59"/>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4" width="16" style="5" bestFit="1" customWidth="1"/>
    <col min="15" max="15" width="18" style="5" bestFit="1" customWidth="1"/>
    <col min="16" max="16384" width="26.7109375" style="5"/>
  </cols>
  <sheetData>
    <row r="1" spans="1:15" ht="100.5" customHeight="1" x14ac:dyDescent="0.2">
      <c r="A1" s="60"/>
      <c r="B1" s="152" t="s">
        <v>1560</v>
      </c>
      <c r="C1" s="153"/>
      <c r="D1" s="153"/>
      <c r="E1" s="153"/>
      <c r="F1" s="153"/>
      <c r="G1" s="153"/>
      <c r="H1" s="153"/>
      <c r="I1" s="153"/>
      <c r="J1" s="153"/>
      <c r="K1" s="153"/>
      <c r="L1" s="153"/>
      <c r="M1" s="153"/>
      <c r="N1" s="153"/>
      <c r="O1" s="154"/>
    </row>
    <row r="2" spans="1:15" ht="19.5" x14ac:dyDescent="0.25">
      <c r="A2" s="149" t="s">
        <v>1559</v>
      </c>
      <c r="B2" s="150"/>
      <c r="C2" s="150"/>
      <c r="D2" s="150"/>
      <c r="E2" s="150"/>
      <c r="F2" s="150"/>
      <c r="G2" s="150"/>
      <c r="H2" s="150"/>
      <c r="I2" s="150"/>
      <c r="J2" s="150"/>
      <c r="K2" s="150"/>
      <c r="L2" s="150"/>
      <c r="M2" s="150"/>
      <c r="N2" s="150"/>
      <c r="O2" s="151"/>
    </row>
    <row r="3" spans="1:15" x14ac:dyDescent="0.2">
      <c r="A3" s="30" t="s">
        <v>0</v>
      </c>
      <c r="B3" s="82" t="str">
        <f>INTESTAZIONE!B2</f>
        <v>Tecnocostruzioni s.r.l.</v>
      </c>
      <c r="C3" s="155" t="s">
        <v>1558</v>
      </c>
      <c r="D3" s="156"/>
      <c r="E3" s="156"/>
      <c r="F3" s="156"/>
      <c r="G3" s="156"/>
      <c r="H3" s="156"/>
      <c r="I3" s="156"/>
      <c r="J3" s="156"/>
      <c r="K3" s="157"/>
      <c r="L3" s="155"/>
      <c r="M3" s="155"/>
      <c r="N3" s="156"/>
      <c r="O3" s="157"/>
    </row>
    <row r="4" spans="1:15" ht="30" customHeight="1" x14ac:dyDescent="0.2">
      <c r="A4" s="30" t="s">
        <v>1</v>
      </c>
      <c r="B4" s="108" t="str">
        <f>INTESTAZIONE!F4</f>
        <v>Luglio 2024</v>
      </c>
      <c r="C4" s="179"/>
      <c r="D4" s="180"/>
      <c r="E4" s="180"/>
      <c r="F4" s="180"/>
      <c r="G4" s="180"/>
      <c r="H4" s="180"/>
      <c r="I4" s="180"/>
      <c r="J4" s="180"/>
      <c r="K4" s="181"/>
      <c r="L4" s="158"/>
      <c r="M4" s="158"/>
      <c r="N4" s="159"/>
      <c r="O4" s="160"/>
    </row>
    <row r="5" spans="1:15" x14ac:dyDescent="0.2">
      <c r="A5" s="30" t="s">
        <v>2</v>
      </c>
      <c r="B5" s="123" t="s">
        <v>1601</v>
      </c>
      <c r="C5" s="167"/>
      <c r="D5" s="168"/>
      <c r="E5" s="168"/>
      <c r="F5" s="168"/>
      <c r="G5" s="168"/>
      <c r="H5" s="168"/>
      <c r="I5" s="168"/>
      <c r="J5" s="168"/>
      <c r="K5" s="169"/>
      <c r="L5" s="158"/>
      <c r="M5" s="158"/>
      <c r="N5" s="159"/>
      <c r="O5" s="160"/>
    </row>
    <row r="6" spans="1:15" ht="13.5" thickBot="1" x14ac:dyDescent="0.25">
      <c r="A6" s="83" t="s">
        <v>39</v>
      </c>
      <c r="B6" s="30" t="s">
        <v>1563</v>
      </c>
      <c r="C6" s="171" t="s">
        <v>40</v>
      </c>
      <c r="D6" s="171"/>
      <c r="E6" s="171"/>
      <c r="F6" s="171"/>
      <c r="G6" s="171"/>
      <c r="H6" s="171"/>
      <c r="I6" s="171"/>
      <c r="J6" s="171"/>
      <c r="K6" s="171"/>
      <c r="L6" s="158"/>
      <c r="M6" s="158"/>
      <c r="N6" s="159"/>
      <c r="O6" s="160"/>
    </row>
    <row r="7" spans="1:15" ht="13.5" thickBot="1" x14ac:dyDescent="0.25">
      <c r="A7" s="84" t="s">
        <v>1557</v>
      </c>
      <c r="B7" s="30" t="s">
        <v>1598</v>
      </c>
      <c r="C7" s="126" t="s">
        <v>1609</v>
      </c>
      <c r="D7" s="171" t="s">
        <v>41</v>
      </c>
      <c r="E7" s="171"/>
      <c r="F7" s="171"/>
      <c r="G7" s="171"/>
      <c r="H7" s="171"/>
      <c r="I7" s="171"/>
      <c r="J7" s="171"/>
      <c r="K7" s="171"/>
      <c r="L7" s="158"/>
      <c r="M7" s="158"/>
      <c r="N7" s="159"/>
      <c r="O7" s="160"/>
    </row>
    <row r="8" spans="1:15" ht="63.75" x14ac:dyDescent="0.2">
      <c r="A8" s="48" t="s">
        <v>1599</v>
      </c>
      <c r="B8" s="49" t="s">
        <v>9</v>
      </c>
      <c r="C8" s="49" t="s">
        <v>1568</v>
      </c>
      <c r="D8" s="49" t="s">
        <v>3</v>
      </c>
      <c r="E8" s="49" t="s">
        <v>13</v>
      </c>
      <c r="F8" s="49" t="s">
        <v>14</v>
      </c>
      <c r="G8" s="49" t="s">
        <v>16</v>
      </c>
      <c r="H8" s="49" t="s">
        <v>17</v>
      </c>
      <c r="I8" s="49" t="s">
        <v>18</v>
      </c>
      <c r="J8" s="49" t="s">
        <v>15</v>
      </c>
      <c r="K8" s="49" t="s">
        <v>23</v>
      </c>
      <c r="L8" s="49" t="s">
        <v>1556</v>
      </c>
      <c r="M8" s="49" t="s">
        <v>26</v>
      </c>
      <c r="N8" s="49" t="s">
        <v>25</v>
      </c>
      <c r="O8" s="49" t="s">
        <v>24</v>
      </c>
    </row>
    <row r="9" spans="1:15" x14ac:dyDescent="0.2">
      <c r="A9" s="65"/>
      <c r="B9" s="61"/>
      <c r="C9" s="61"/>
      <c r="D9" s="61"/>
      <c r="E9" s="61"/>
      <c r="F9" s="61"/>
      <c r="G9" s="61"/>
      <c r="H9" s="61"/>
      <c r="I9" s="61"/>
      <c r="J9" s="61"/>
      <c r="K9" s="99"/>
      <c r="L9" s="51">
        <f t="shared" ref="L9:L38" si="0">G9*K9</f>
        <v>0</v>
      </c>
      <c r="M9" s="51">
        <f t="shared" ref="M9:M44" si="1">K9*H9</f>
        <v>0</v>
      </c>
      <c r="N9" s="51">
        <f t="shared" ref="N9:N44" si="2">K9*I9</f>
        <v>0</v>
      </c>
      <c r="O9" s="51">
        <f t="shared" ref="O9:O44" si="3">J9*K9</f>
        <v>0</v>
      </c>
    </row>
    <row r="10" spans="1:15" x14ac:dyDescent="0.2">
      <c r="A10" s="65"/>
      <c r="B10" s="61"/>
      <c r="C10" s="61"/>
      <c r="D10" s="71"/>
      <c r="E10" s="61"/>
      <c r="F10" s="62"/>
      <c r="G10" s="62"/>
      <c r="H10" s="62"/>
      <c r="I10" s="62"/>
      <c r="J10" s="62"/>
      <c r="K10" s="99"/>
      <c r="L10" s="51">
        <f t="shared" si="0"/>
        <v>0</v>
      </c>
      <c r="M10" s="51">
        <f t="shared" si="1"/>
        <v>0</v>
      </c>
      <c r="N10" s="51">
        <f t="shared" si="2"/>
        <v>0</v>
      </c>
      <c r="O10" s="51">
        <f t="shared" si="3"/>
        <v>0</v>
      </c>
    </row>
    <row r="11" spans="1:15" x14ac:dyDescent="0.2">
      <c r="A11" s="65"/>
      <c r="B11" s="61"/>
      <c r="C11" s="61"/>
      <c r="D11" s="71"/>
      <c r="E11" s="61"/>
      <c r="F11" s="62"/>
      <c r="G11" s="62"/>
      <c r="H11" s="62"/>
      <c r="I11" s="62"/>
      <c r="J11" s="62"/>
      <c r="K11" s="52"/>
      <c r="L11" s="51">
        <f t="shared" si="0"/>
        <v>0</v>
      </c>
      <c r="M11" s="51">
        <f t="shared" si="1"/>
        <v>0</v>
      </c>
      <c r="N11" s="51">
        <f t="shared" si="2"/>
        <v>0</v>
      </c>
      <c r="O11" s="51">
        <f t="shared" si="3"/>
        <v>0</v>
      </c>
    </row>
    <row r="12" spans="1:15" x14ac:dyDescent="0.2">
      <c r="A12" s="65"/>
      <c r="B12" s="61"/>
      <c r="C12" s="61"/>
      <c r="D12" s="71"/>
      <c r="E12" s="61"/>
      <c r="F12" s="62"/>
      <c r="G12" s="62"/>
      <c r="H12" s="62"/>
      <c r="I12" s="62"/>
      <c r="J12" s="62"/>
      <c r="K12" s="50"/>
      <c r="L12" s="51">
        <f t="shared" si="0"/>
        <v>0</v>
      </c>
      <c r="M12" s="51">
        <f t="shared" si="1"/>
        <v>0</v>
      </c>
      <c r="N12" s="51">
        <f t="shared" si="2"/>
        <v>0</v>
      </c>
      <c r="O12" s="51">
        <f t="shared" si="3"/>
        <v>0</v>
      </c>
    </row>
    <row r="13" spans="1:15" x14ac:dyDescent="0.2">
      <c r="A13" s="65"/>
      <c r="B13" s="61"/>
      <c r="C13" s="61"/>
      <c r="D13" s="53"/>
      <c r="E13" s="54"/>
      <c r="F13" s="55"/>
      <c r="G13" s="55"/>
      <c r="H13" s="55"/>
      <c r="I13" s="55"/>
      <c r="J13" s="55"/>
      <c r="K13" s="50"/>
      <c r="L13" s="51">
        <f t="shared" si="0"/>
        <v>0</v>
      </c>
      <c r="M13" s="51">
        <f t="shared" si="1"/>
        <v>0</v>
      </c>
      <c r="N13" s="51">
        <f t="shared" si="2"/>
        <v>0</v>
      </c>
      <c r="O13" s="51">
        <f t="shared" si="3"/>
        <v>0</v>
      </c>
    </row>
    <row r="14" spans="1:15" x14ac:dyDescent="0.2">
      <c r="A14" s="65"/>
      <c r="B14" s="62"/>
      <c r="C14" s="62"/>
      <c r="D14" s="72"/>
      <c r="E14" s="62"/>
      <c r="F14" s="62"/>
      <c r="G14" s="62"/>
      <c r="H14" s="55"/>
      <c r="I14" s="55"/>
      <c r="J14" s="55"/>
      <c r="K14" s="50"/>
      <c r="L14" s="51">
        <f t="shared" si="0"/>
        <v>0</v>
      </c>
      <c r="M14" s="51">
        <f t="shared" si="1"/>
        <v>0</v>
      </c>
      <c r="N14" s="51">
        <f t="shared" si="2"/>
        <v>0</v>
      </c>
      <c r="O14" s="51">
        <f t="shared" si="3"/>
        <v>0</v>
      </c>
    </row>
    <row r="15" spans="1:15" x14ac:dyDescent="0.2">
      <c r="A15" s="65"/>
      <c r="B15" s="61"/>
      <c r="C15" s="61"/>
      <c r="D15" s="71"/>
      <c r="E15" s="61"/>
      <c r="F15" s="62"/>
      <c r="G15" s="62"/>
      <c r="H15" s="62"/>
      <c r="I15" s="62"/>
      <c r="J15" s="62"/>
      <c r="K15" s="99"/>
      <c r="L15" s="51">
        <f t="shared" si="0"/>
        <v>0</v>
      </c>
      <c r="M15" s="51">
        <f t="shared" si="1"/>
        <v>0</v>
      </c>
      <c r="N15" s="51">
        <f t="shared" si="2"/>
        <v>0</v>
      </c>
      <c r="O15" s="51">
        <f t="shared" si="3"/>
        <v>0</v>
      </c>
    </row>
    <row r="16" spans="1:15" x14ac:dyDescent="0.2">
      <c r="A16" s="65"/>
      <c r="B16" s="61"/>
      <c r="C16" s="61"/>
      <c r="D16" s="71"/>
      <c r="E16" s="54"/>
      <c r="F16" s="62"/>
      <c r="G16" s="62"/>
      <c r="H16" s="62"/>
      <c r="I16" s="62"/>
      <c r="J16" s="62"/>
      <c r="K16" s="99"/>
      <c r="L16" s="51">
        <f t="shared" si="0"/>
        <v>0</v>
      </c>
      <c r="M16" s="51">
        <f t="shared" si="1"/>
        <v>0</v>
      </c>
      <c r="N16" s="51">
        <f t="shared" si="2"/>
        <v>0</v>
      </c>
      <c r="O16" s="51">
        <f t="shared" si="3"/>
        <v>0</v>
      </c>
    </row>
    <row r="17" spans="1:15" x14ac:dyDescent="0.2">
      <c r="A17" s="65"/>
      <c r="B17" s="61"/>
      <c r="C17" s="61"/>
      <c r="D17" s="71"/>
      <c r="E17" s="54"/>
      <c r="F17" s="62"/>
      <c r="G17" s="62"/>
      <c r="H17" s="62"/>
      <c r="I17" s="62"/>
      <c r="J17" s="62"/>
      <c r="K17" s="99"/>
      <c r="L17" s="51">
        <f t="shared" si="0"/>
        <v>0</v>
      </c>
      <c r="M17" s="51">
        <f t="shared" si="1"/>
        <v>0</v>
      </c>
      <c r="N17" s="51">
        <f t="shared" si="2"/>
        <v>0</v>
      </c>
      <c r="O17" s="51">
        <f t="shared" si="3"/>
        <v>0</v>
      </c>
    </row>
    <row r="18" spans="1:15" x14ac:dyDescent="0.2">
      <c r="A18" s="65"/>
      <c r="B18" s="61"/>
      <c r="C18" s="61"/>
      <c r="D18" s="71"/>
      <c r="E18" s="54"/>
      <c r="F18" s="62"/>
      <c r="G18" s="62"/>
      <c r="H18" s="62"/>
      <c r="I18" s="62"/>
      <c r="J18" s="62"/>
      <c r="K18" s="99"/>
      <c r="L18" s="51">
        <f t="shared" si="0"/>
        <v>0</v>
      </c>
      <c r="M18" s="51">
        <f t="shared" si="1"/>
        <v>0</v>
      </c>
      <c r="N18" s="51">
        <f t="shared" si="2"/>
        <v>0</v>
      </c>
      <c r="O18" s="51">
        <f t="shared" si="3"/>
        <v>0</v>
      </c>
    </row>
    <row r="19" spans="1:15" x14ac:dyDescent="0.2">
      <c r="A19" s="65"/>
      <c r="B19" s="61"/>
      <c r="C19" s="61"/>
      <c r="D19" s="71"/>
      <c r="E19" s="61"/>
      <c r="F19" s="62"/>
      <c r="G19" s="62"/>
      <c r="H19" s="62"/>
      <c r="I19" s="62"/>
      <c r="J19" s="62"/>
      <c r="K19" s="99"/>
      <c r="L19" s="51">
        <f t="shared" si="0"/>
        <v>0</v>
      </c>
      <c r="M19" s="51">
        <f t="shared" si="1"/>
        <v>0</v>
      </c>
      <c r="N19" s="51">
        <f t="shared" si="2"/>
        <v>0</v>
      </c>
      <c r="O19" s="51">
        <f t="shared" si="3"/>
        <v>0</v>
      </c>
    </row>
    <row r="20" spans="1:15" x14ac:dyDescent="0.2">
      <c r="A20" s="65"/>
      <c r="B20" s="61"/>
      <c r="C20" s="61"/>
      <c r="D20" s="71"/>
      <c r="E20" s="54"/>
      <c r="F20" s="62"/>
      <c r="G20" s="62"/>
      <c r="H20" s="62"/>
      <c r="I20" s="62"/>
      <c r="J20" s="62"/>
      <c r="K20" s="99"/>
      <c r="L20" s="51">
        <f t="shared" si="0"/>
        <v>0</v>
      </c>
      <c r="M20" s="51">
        <f t="shared" si="1"/>
        <v>0</v>
      </c>
      <c r="N20" s="51">
        <f t="shared" si="2"/>
        <v>0</v>
      </c>
      <c r="O20" s="51">
        <f t="shared" si="3"/>
        <v>0</v>
      </c>
    </row>
    <row r="21" spans="1:15" x14ac:dyDescent="0.2">
      <c r="A21" s="65"/>
      <c r="B21" s="61"/>
      <c r="C21" s="61"/>
      <c r="D21" s="71"/>
      <c r="E21" s="54"/>
      <c r="F21" s="62"/>
      <c r="G21" s="62"/>
      <c r="H21" s="62"/>
      <c r="I21" s="62"/>
      <c r="J21" s="62"/>
      <c r="K21" s="99"/>
      <c r="L21" s="51">
        <f t="shared" si="0"/>
        <v>0</v>
      </c>
      <c r="M21" s="51">
        <f t="shared" si="1"/>
        <v>0</v>
      </c>
      <c r="N21" s="51">
        <f t="shared" si="2"/>
        <v>0</v>
      </c>
      <c r="O21" s="51">
        <f t="shared" si="3"/>
        <v>0</v>
      </c>
    </row>
    <row r="22" spans="1:15" x14ac:dyDescent="0.2">
      <c r="A22" s="65"/>
      <c r="B22" s="61"/>
      <c r="C22" s="61"/>
      <c r="D22" s="71"/>
      <c r="E22" s="54"/>
      <c r="F22" s="62"/>
      <c r="G22" s="62"/>
      <c r="H22" s="62"/>
      <c r="I22" s="62"/>
      <c r="J22" s="62"/>
      <c r="K22" s="99"/>
      <c r="L22" s="51">
        <f t="shared" si="0"/>
        <v>0</v>
      </c>
      <c r="M22" s="51">
        <f t="shared" si="1"/>
        <v>0</v>
      </c>
      <c r="N22" s="51">
        <f t="shared" si="2"/>
        <v>0</v>
      </c>
      <c r="O22" s="51">
        <f t="shared" si="3"/>
        <v>0</v>
      </c>
    </row>
    <row r="23" spans="1:15" x14ac:dyDescent="0.2">
      <c r="A23" s="65"/>
      <c r="B23" s="61"/>
      <c r="C23" s="61"/>
      <c r="D23" s="71"/>
      <c r="E23" s="54"/>
      <c r="F23" s="62"/>
      <c r="G23" s="62"/>
      <c r="H23" s="62"/>
      <c r="I23" s="62"/>
      <c r="J23" s="62"/>
      <c r="K23" s="99"/>
      <c r="L23" s="51">
        <f t="shared" si="0"/>
        <v>0</v>
      </c>
      <c r="M23" s="51">
        <f t="shared" si="1"/>
        <v>0</v>
      </c>
      <c r="N23" s="51">
        <f t="shared" si="2"/>
        <v>0</v>
      </c>
      <c r="O23" s="51">
        <f t="shared" si="3"/>
        <v>0</v>
      </c>
    </row>
    <row r="24" spans="1:15" x14ac:dyDescent="0.2">
      <c r="A24" s="65"/>
      <c r="B24" s="61"/>
      <c r="C24" s="61"/>
      <c r="D24" s="71"/>
      <c r="E24" s="61"/>
      <c r="F24" s="62"/>
      <c r="G24" s="62"/>
      <c r="H24" s="62"/>
      <c r="I24" s="62"/>
      <c r="J24" s="62"/>
      <c r="K24" s="99"/>
      <c r="L24" s="51">
        <f t="shared" si="0"/>
        <v>0</v>
      </c>
      <c r="M24" s="51">
        <f t="shared" si="1"/>
        <v>0</v>
      </c>
      <c r="N24" s="51">
        <f t="shared" si="2"/>
        <v>0</v>
      </c>
      <c r="O24" s="51">
        <f t="shared" si="3"/>
        <v>0</v>
      </c>
    </row>
    <row r="25" spans="1:15" x14ac:dyDescent="0.2">
      <c r="A25" s="65"/>
      <c r="B25" s="61"/>
      <c r="C25" s="61"/>
      <c r="D25" s="71"/>
      <c r="E25" s="61"/>
      <c r="F25" s="62"/>
      <c r="G25" s="62"/>
      <c r="H25" s="62"/>
      <c r="I25" s="62"/>
      <c r="J25" s="62"/>
      <c r="K25" s="99"/>
      <c r="L25" s="51">
        <f t="shared" si="0"/>
        <v>0</v>
      </c>
      <c r="M25" s="51">
        <f t="shared" si="1"/>
        <v>0</v>
      </c>
      <c r="N25" s="51">
        <f t="shared" si="2"/>
        <v>0</v>
      </c>
      <c r="O25" s="51">
        <f t="shared" si="3"/>
        <v>0</v>
      </c>
    </row>
    <row r="26" spans="1:15" x14ac:dyDescent="0.2">
      <c r="A26" s="65"/>
      <c r="B26" s="61"/>
      <c r="C26" s="61"/>
      <c r="D26" s="71"/>
      <c r="E26" s="61"/>
      <c r="F26" s="62"/>
      <c r="G26" s="62"/>
      <c r="H26" s="62"/>
      <c r="I26" s="62"/>
      <c r="J26" s="62"/>
      <c r="K26" s="52"/>
      <c r="L26" s="51">
        <f t="shared" si="0"/>
        <v>0</v>
      </c>
      <c r="M26" s="51">
        <f t="shared" si="1"/>
        <v>0</v>
      </c>
      <c r="N26" s="51">
        <f t="shared" si="2"/>
        <v>0</v>
      </c>
      <c r="O26" s="51">
        <f t="shared" si="3"/>
        <v>0</v>
      </c>
    </row>
    <row r="27" spans="1:15" x14ac:dyDescent="0.2">
      <c r="A27" s="65"/>
      <c r="B27" s="61"/>
      <c r="C27" s="61"/>
      <c r="D27" s="71"/>
      <c r="E27" s="61"/>
      <c r="F27" s="62"/>
      <c r="G27" s="62"/>
      <c r="H27" s="62"/>
      <c r="I27" s="62"/>
      <c r="J27" s="62"/>
      <c r="K27" s="50"/>
      <c r="L27" s="51">
        <f t="shared" si="0"/>
        <v>0</v>
      </c>
      <c r="M27" s="51">
        <f t="shared" si="1"/>
        <v>0</v>
      </c>
      <c r="N27" s="51">
        <f t="shared" si="2"/>
        <v>0</v>
      </c>
      <c r="O27" s="51">
        <f t="shared" si="3"/>
        <v>0</v>
      </c>
    </row>
    <row r="28" spans="1:15" x14ac:dyDescent="0.2">
      <c r="A28" s="65"/>
      <c r="B28" s="61"/>
      <c r="C28" s="61"/>
      <c r="D28" s="53"/>
      <c r="E28" s="54"/>
      <c r="F28" s="55"/>
      <c r="G28" s="55"/>
      <c r="H28" s="55"/>
      <c r="I28" s="55"/>
      <c r="J28" s="55"/>
      <c r="K28" s="50"/>
      <c r="L28" s="51">
        <f t="shared" si="0"/>
        <v>0</v>
      </c>
      <c r="M28" s="51">
        <f t="shared" si="1"/>
        <v>0</v>
      </c>
      <c r="N28" s="51">
        <f t="shared" si="2"/>
        <v>0</v>
      </c>
      <c r="O28" s="51">
        <f t="shared" si="3"/>
        <v>0</v>
      </c>
    </row>
    <row r="29" spans="1:15" x14ac:dyDescent="0.2">
      <c r="A29" s="65"/>
      <c r="B29" s="62"/>
      <c r="C29" s="62"/>
      <c r="D29" s="72"/>
      <c r="E29" s="62"/>
      <c r="F29" s="62"/>
      <c r="G29" s="62"/>
      <c r="H29" s="55"/>
      <c r="I29" s="55"/>
      <c r="J29" s="55"/>
      <c r="K29" s="50"/>
      <c r="L29" s="51">
        <f t="shared" si="0"/>
        <v>0</v>
      </c>
      <c r="M29" s="51">
        <f t="shared" si="1"/>
        <v>0</v>
      </c>
      <c r="N29" s="51">
        <f t="shared" si="2"/>
        <v>0</v>
      </c>
      <c r="O29" s="51">
        <f t="shared" si="3"/>
        <v>0</v>
      </c>
    </row>
    <row r="30" spans="1:15" x14ac:dyDescent="0.2">
      <c r="A30" s="65"/>
      <c r="B30" s="61"/>
      <c r="C30" s="61"/>
      <c r="D30" s="71"/>
      <c r="E30" s="61"/>
      <c r="F30" s="62"/>
      <c r="G30" s="62"/>
      <c r="H30" s="62"/>
      <c r="I30" s="62"/>
      <c r="J30" s="62"/>
      <c r="K30" s="99"/>
      <c r="L30" s="51">
        <f t="shared" si="0"/>
        <v>0</v>
      </c>
      <c r="M30" s="51">
        <f t="shared" si="1"/>
        <v>0</v>
      </c>
      <c r="N30" s="51">
        <f t="shared" si="2"/>
        <v>0</v>
      </c>
      <c r="O30" s="51">
        <f t="shared" si="3"/>
        <v>0</v>
      </c>
    </row>
    <row r="31" spans="1:15" x14ac:dyDescent="0.2">
      <c r="A31" s="65"/>
      <c r="B31" s="61"/>
      <c r="C31" s="61"/>
      <c r="D31" s="71"/>
      <c r="E31" s="54"/>
      <c r="F31" s="62"/>
      <c r="G31" s="62"/>
      <c r="H31" s="62"/>
      <c r="I31" s="62"/>
      <c r="J31" s="62"/>
      <c r="K31" s="99"/>
      <c r="L31" s="51">
        <f t="shared" si="0"/>
        <v>0</v>
      </c>
      <c r="M31" s="51">
        <f t="shared" si="1"/>
        <v>0</v>
      </c>
      <c r="N31" s="51">
        <f t="shared" si="2"/>
        <v>0</v>
      </c>
      <c r="O31" s="51">
        <f t="shared" si="3"/>
        <v>0</v>
      </c>
    </row>
    <row r="32" spans="1:15" x14ac:dyDescent="0.2">
      <c r="A32" s="65"/>
      <c r="B32" s="61"/>
      <c r="C32" s="61"/>
      <c r="D32" s="71"/>
      <c r="E32" s="54"/>
      <c r="F32" s="62"/>
      <c r="G32" s="62"/>
      <c r="H32" s="62"/>
      <c r="I32" s="62"/>
      <c r="J32" s="62"/>
      <c r="K32" s="99"/>
      <c r="L32" s="51">
        <f t="shared" si="0"/>
        <v>0</v>
      </c>
      <c r="M32" s="51">
        <f t="shared" si="1"/>
        <v>0</v>
      </c>
      <c r="N32" s="51">
        <f t="shared" si="2"/>
        <v>0</v>
      </c>
      <c r="O32" s="51">
        <f t="shared" si="3"/>
        <v>0</v>
      </c>
    </row>
    <row r="33" spans="1:15" x14ac:dyDescent="0.2">
      <c r="A33" s="65"/>
      <c r="B33" s="61"/>
      <c r="C33" s="61"/>
      <c r="D33" s="71"/>
      <c r="E33" s="54"/>
      <c r="F33" s="62"/>
      <c r="G33" s="62"/>
      <c r="H33" s="62"/>
      <c r="I33" s="62"/>
      <c r="J33" s="62"/>
      <c r="K33" s="99"/>
      <c r="L33" s="51">
        <f t="shared" si="0"/>
        <v>0</v>
      </c>
      <c r="M33" s="51">
        <f t="shared" si="1"/>
        <v>0</v>
      </c>
      <c r="N33" s="51">
        <f t="shared" si="2"/>
        <v>0</v>
      </c>
      <c r="O33" s="51">
        <f t="shared" si="3"/>
        <v>0</v>
      </c>
    </row>
    <row r="34" spans="1:15" x14ac:dyDescent="0.2">
      <c r="A34" s="65"/>
      <c r="B34" s="61"/>
      <c r="C34" s="61"/>
      <c r="D34" s="71"/>
      <c r="E34" s="61"/>
      <c r="F34" s="62"/>
      <c r="G34" s="62"/>
      <c r="H34" s="62"/>
      <c r="I34" s="62"/>
      <c r="J34" s="62"/>
      <c r="K34" s="99"/>
      <c r="L34" s="51">
        <f t="shared" si="0"/>
        <v>0</v>
      </c>
      <c r="M34" s="51">
        <f t="shared" si="1"/>
        <v>0</v>
      </c>
      <c r="N34" s="51">
        <f t="shared" si="2"/>
        <v>0</v>
      </c>
      <c r="O34" s="51">
        <f t="shared" si="3"/>
        <v>0</v>
      </c>
    </row>
    <row r="35" spans="1:15" x14ac:dyDescent="0.2">
      <c r="A35" s="65"/>
      <c r="B35" s="61"/>
      <c r="C35" s="61"/>
      <c r="D35" s="71"/>
      <c r="E35" s="54"/>
      <c r="F35" s="62"/>
      <c r="G35" s="62"/>
      <c r="H35" s="62"/>
      <c r="I35" s="62"/>
      <c r="J35" s="62"/>
      <c r="K35" s="99"/>
      <c r="L35" s="51">
        <f t="shared" si="0"/>
        <v>0</v>
      </c>
      <c r="M35" s="51">
        <f t="shared" si="1"/>
        <v>0</v>
      </c>
      <c r="N35" s="51">
        <f t="shared" si="2"/>
        <v>0</v>
      </c>
      <c r="O35" s="51">
        <f t="shared" si="3"/>
        <v>0</v>
      </c>
    </row>
    <row r="36" spans="1:15" x14ac:dyDescent="0.2">
      <c r="A36" s="65"/>
      <c r="B36" s="61"/>
      <c r="C36" s="61"/>
      <c r="D36" s="71"/>
      <c r="E36" s="54"/>
      <c r="F36" s="62"/>
      <c r="G36" s="62"/>
      <c r="H36" s="62"/>
      <c r="I36" s="62"/>
      <c r="J36" s="62"/>
      <c r="K36" s="99"/>
      <c r="L36" s="51">
        <f t="shared" si="0"/>
        <v>0</v>
      </c>
      <c r="M36" s="51">
        <f t="shared" si="1"/>
        <v>0</v>
      </c>
      <c r="N36" s="51">
        <f t="shared" si="2"/>
        <v>0</v>
      </c>
      <c r="O36" s="51">
        <f t="shared" si="3"/>
        <v>0</v>
      </c>
    </row>
    <row r="37" spans="1:15" x14ac:dyDescent="0.2">
      <c r="A37" s="65"/>
      <c r="B37" s="61"/>
      <c r="C37" s="61"/>
      <c r="D37" s="71"/>
      <c r="E37" s="54"/>
      <c r="F37" s="62"/>
      <c r="G37" s="62"/>
      <c r="H37" s="62"/>
      <c r="I37" s="62"/>
      <c r="J37" s="62"/>
      <c r="K37" s="99"/>
      <c r="L37" s="51">
        <f t="shared" si="0"/>
        <v>0</v>
      </c>
      <c r="M37" s="51">
        <f t="shared" si="1"/>
        <v>0</v>
      </c>
      <c r="N37" s="51">
        <f t="shared" si="2"/>
        <v>0</v>
      </c>
      <c r="O37" s="51">
        <f t="shared" si="3"/>
        <v>0</v>
      </c>
    </row>
    <row r="38" spans="1:15" x14ac:dyDescent="0.2">
      <c r="A38" s="65"/>
      <c r="B38" s="61"/>
      <c r="C38" s="61"/>
      <c r="D38" s="71"/>
      <c r="E38" s="54"/>
      <c r="F38" s="62"/>
      <c r="G38" s="62"/>
      <c r="H38" s="62"/>
      <c r="I38" s="62"/>
      <c r="J38" s="62"/>
      <c r="K38" s="99"/>
      <c r="L38" s="51">
        <f t="shared" si="0"/>
        <v>0</v>
      </c>
      <c r="M38" s="51">
        <f t="shared" si="1"/>
        <v>0</v>
      </c>
      <c r="N38" s="51">
        <f t="shared" si="2"/>
        <v>0</v>
      </c>
      <c r="O38" s="51">
        <f t="shared" si="3"/>
        <v>0</v>
      </c>
    </row>
    <row r="39" spans="1:15" x14ac:dyDescent="0.2">
      <c r="A39" s="65"/>
      <c r="B39" s="61"/>
      <c r="C39" s="61"/>
      <c r="D39" s="71"/>
      <c r="E39" s="61"/>
      <c r="F39" s="62"/>
      <c r="G39" s="62"/>
      <c r="H39" s="62"/>
      <c r="I39" s="62"/>
      <c r="J39" s="62"/>
      <c r="K39" s="99"/>
      <c r="L39" s="51">
        <f>G39*K39</f>
        <v>0</v>
      </c>
      <c r="M39" s="51">
        <f t="shared" si="1"/>
        <v>0</v>
      </c>
      <c r="N39" s="51">
        <f t="shared" si="2"/>
        <v>0</v>
      </c>
      <c r="O39" s="51">
        <f t="shared" si="3"/>
        <v>0</v>
      </c>
    </row>
    <row r="40" spans="1:15" x14ac:dyDescent="0.2">
      <c r="A40" s="65"/>
      <c r="B40" s="61"/>
      <c r="C40" s="61"/>
      <c r="D40" s="71"/>
      <c r="E40" s="61"/>
      <c r="F40" s="62"/>
      <c r="G40" s="62"/>
      <c r="H40" s="62"/>
      <c r="I40" s="62"/>
      <c r="J40" s="62"/>
      <c r="K40" s="99"/>
      <c r="L40" s="51">
        <f t="shared" ref="L40:L53" si="4">G40*K40</f>
        <v>0</v>
      </c>
      <c r="M40" s="51">
        <f t="shared" si="1"/>
        <v>0</v>
      </c>
      <c r="N40" s="51">
        <f t="shared" si="2"/>
        <v>0</v>
      </c>
      <c r="O40" s="51">
        <f t="shared" si="3"/>
        <v>0</v>
      </c>
    </row>
    <row r="41" spans="1:15" x14ac:dyDescent="0.2">
      <c r="A41" s="65"/>
      <c r="B41" s="61"/>
      <c r="C41" s="61"/>
      <c r="D41" s="71"/>
      <c r="E41" s="61"/>
      <c r="F41" s="62"/>
      <c r="G41" s="62"/>
      <c r="H41" s="62"/>
      <c r="I41" s="62"/>
      <c r="J41" s="62"/>
      <c r="K41" s="52"/>
      <c r="L41" s="51">
        <f t="shared" si="4"/>
        <v>0</v>
      </c>
      <c r="M41" s="51">
        <f t="shared" si="1"/>
        <v>0</v>
      </c>
      <c r="N41" s="51">
        <f t="shared" si="2"/>
        <v>0</v>
      </c>
      <c r="O41" s="51">
        <f t="shared" si="3"/>
        <v>0</v>
      </c>
    </row>
    <row r="42" spans="1:15" x14ac:dyDescent="0.2">
      <c r="A42" s="65"/>
      <c r="B42" s="61"/>
      <c r="C42" s="61"/>
      <c r="D42" s="71"/>
      <c r="E42" s="61"/>
      <c r="F42" s="62"/>
      <c r="G42" s="62"/>
      <c r="H42" s="62"/>
      <c r="I42" s="62"/>
      <c r="J42" s="62"/>
      <c r="K42" s="50"/>
      <c r="L42" s="51">
        <f t="shared" si="4"/>
        <v>0</v>
      </c>
      <c r="M42" s="51">
        <f t="shared" si="1"/>
        <v>0</v>
      </c>
      <c r="N42" s="51">
        <f t="shared" si="2"/>
        <v>0</v>
      </c>
      <c r="O42" s="51">
        <f t="shared" si="3"/>
        <v>0</v>
      </c>
    </row>
    <row r="43" spans="1:15" x14ac:dyDescent="0.2">
      <c r="A43" s="65"/>
      <c r="B43" s="61"/>
      <c r="C43" s="61"/>
      <c r="D43" s="53"/>
      <c r="E43" s="54"/>
      <c r="F43" s="55"/>
      <c r="G43" s="55"/>
      <c r="H43" s="55"/>
      <c r="I43" s="55"/>
      <c r="J43" s="55"/>
      <c r="K43" s="50"/>
      <c r="L43" s="51">
        <f t="shared" si="4"/>
        <v>0</v>
      </c>
      <c r="M43" s="51">
        <f t="shared" si="1"/>
        <v>0</v>
      </c>
      <c r="N43" s="51">
        <f t="shared" si="2"/>
        <v>0</v>
      </c>
      <c r="O43" s="51">
        <f t="shared" si="3"/>
        <v>0</v>
      </c>
    </row>
    <row r="44" spans="1:15" x14ac:dyDescent="0.2">
      <c r="A44" s="65"/>
      <c r="B44" s="62"/>
      <c r="C44" s="62"/>
      <c r="D44" s="72"/>
      <c r="E44" s="62"/>
      <c r="F44" s="62"/>
      <c r="G44" s="62"/>
      <c r="H44" s="55"/>
      <c r="I44" s="55"/>
      <c r="J44" s="55"/>
      <c r="K44" s="50"/>
      <c r="L44" s="51">
        <f t="shared" si="4"/>
        <v>0</v>
      </c>
      <c r="M44" s="51">
        <f t="shared" si="1"/>
        <v>0</v>
      </c>
      <c r="N44" s="51">
        <f t="shared" si="2"/>
        <v>0</v>
      </c>
      <c r="O44" s="51">
        <f t="shared" si="3"/>
        <v>0</v>
      </c>
    </row>
    <row r="45" spans="1:15" x14ac:dyDescent="0.2">
      <c r="A45" s="125"/>
      <c r="B45" s="61"/>
      <c r="C45" s="61"/>
      <c r="D45" s="71"/>
      <c r="E45" s="61"/>
      <c r="F45" s="62"/>
      <c r="G45" s="62"/>
      <c r="H45" s="62"/>
      <c r="I45" s="62"/>
      <c r="J45" s="62"/>
      <c r="K45" s="99"/>
      <c r="L45" s="51">
        <f t="shared" si="4"/>
        <v>0</v>
      </c>
      <c r="M45" s="51">
        <f t="shared" ref="M45:M53" si="5">K45*H45</f>
        <v>0</v>
      </c>
      <c r="N45" s="51">
        <f t="shared" ref="N45:N53" si="6">K45*I45</f>
        <v>0</v>
      </c>
      <c r="O45" s="51">
        <f t="shared" ref="O45:O53" si="7">J45*K45</f>
        <v>0</v>
      </c>
    </row>
    <row r="46" spans="1:15" x14ac:dyDescent="0.2">
      <c r="A46" s="125"/>
      <c r="B46" s="61"/>
      <c r="C46" s="61"/>
      <c r="D46" s="71"/>
      <c r="E46" s="54"/>
      <c r="F46" s="62"/>
      <c r="G46" s="62"/>
      <c r="H46" s="62"/>
      <c r="I46" s="62"/>
      <c r="J46" s="62"/>
      <c r="K46" s="99"/>
      <c r="L46" s="51">
        <f t="shared" si="4"/>
        <v>0</v>
      </c>
      <c r="M46" s="51">
        <f t="shared" si="5"/>
        <v>0</v>
      </c>
      <c r="N46" s="51">
        <f t="shared" si="6"/>
        <v>0</v>
      </c>
      <c r="O46" s="51">
        <f t="shared" si="7"/>
        <v>0</v>
      </c>
    </row>
    <row r="47" spans="1:15" x14ac:dyDescent="0.2">
      <c r="A47" s="125"/>
      <c r="B47" s="61"/>
      <c r="C47" s="61"/>
      <c r="D47" s="71"/>
      <c r="E47" s="54"/>
      <c r="F47" s="62"/>
      <c r="G47" s="62"/>
      <c r="H47" s="62"/>
      <c r="I47" s="62"/>
      <c r="J47" s="62"/>
      <c r="K47" s="99"/>
      <c r="L47" s="51">
        <f t="shared" si="4"/>
        <v>0</v>
      </c>
      <c r="M47" s="51">
        <f t="shared" si="5"/>
        <v>0</v>
      </c>
      <c r="N47" s="51">
        <f t="shared" si="6"/>
        <v>0</v>
      </c>
      <c r="O47" s="51">
        <f t="shared" si="7"/>
        <v>0</v>
      </c>
    </row>
    <row r="48" spans="1:15" x14ac:dyDescent="0.2">
      <c r="A48" s="125"/>
      <c r="B48" s="61"/>
      <c r="C48" s="61"/>
      <c r="D48" s="71"/>
      <c r="E48" s="54"/>
      <c r="F48" s="62"/>
      <c r="G48" s="62"/>
      <c r="H48" s="62"/>
      <c r="I48" s="62"/>
      <c r="J48" s="62"/>
      <c r="K48" s="99"/>
      <c r="L48" s="51">
        <f t="shared" si="4"/>
        <v>0</v>
      </c>
      <c r="M48" s="51">
        <f t="shared" si="5"/>
        <v>0</v>
      </c>
      <c r="N48" s="51">
        <f t="shared" si="6"/>
        <v>0</v>
      </c>
      <c r="O48" s="51">
        <f t="shared" si="7"/>
        <v>0</v>
      </c>
    </row>
    <row r="49" spans="1:15" x14ac:dyDescent="0.2">
      <c r="A49" s="125"/>
      <c r="B49" s="61"/>
      <c r="C49" s="61"/>
      <c r="D49" s="71"/>
      <c r="E49" s="61"/>
      <c r="F49" s="62"/>
      <c r="G49" s="62"/>
      <c r="H49" s="62"/>
      <c r="I49" s="62"/>
      <c r="J49" s="62"/>
      <c r="K49" s="99"/>
      <c r="L49" s="51">
        <f t="shared" si="4"/>
        <v>0</v>
      </c>
      <c r="M49" s="51">
        <f t="shared" si="5"/>
        <v>0</v>
      </c>
      <c r="N49" s="51">
        <f t="shared" si="6"/>
        <v>0</v>
      </c>
      <c r="O49" s="51">
        <f t="shared" si="7"/>
        <v>0</v>
      </c>
    </row>
    <row r="50" spans="1:15" x14ac:dyDescent="0.2">
      <c r="A50" s="125"/>
      <c r="B50" s="61"/>
      <c r="C50" s="61"/>
      <c r="D50" s="71"/>
      <c r="E50" s="54"/>
      <c r="F50" s="62"/>
      <c r="G50" s="62"/>
      <c r="H50" s="62"/>
      <c r="I50" s="62"/>
      <c r="J50" s="62"/>
      <c r="K50" s="99"/>
      <c r="L50" s="51">
        <f t="shared" si="4"/>
        <v>0</v>
      </c>
      <c r="M50" s="51">
        <f t="shared" si="5"/>
        <v>0</v>
      </c>
      <c r="N50" s="51">
        <f t="shared" si="6"/>
        <v>0</v>
      </c>
      <c r="O50" s="51">
        <f t="shared" si="7"/>
        <v>0</v>
      </c>
    </row>
    <row r="51" spans="1:15" x14ac:dyDescent="0.2">
      <c r="A51" s="125"/>
      <c r="B51" s="61"/>
      <c r="C51" s="61"/>
      <c r="D51" s="71"/>
      <c r="E51" s="54"/>
      <c r="F51" s="62"/>
      <c r="G51" s="62"/>
      <c r="H51" s="62"/>
      <c r="I51" s="62"/>
      <c r="J51" s="62"/>
      <c r="K51" s="99"/>
      <c r="L51" s="51">
        <f t="shared" si="4"/>
        <v>0</v>
      </c>
      <c r="M51" s="51">
        <f t="shared" si="5"/>
        <v>0</v>
      </c>
      <c r="N51" s="51">
        <f t="shared" si="6"/>
        <v>0</v>
      </c>
      <c r="O51" s="51">
        <f t="shared" si="7"/>
        <v>0</v>
      </c>
    </row>
    <row r="52" spans="1:15" x14ac:dyDescent="0.2">
      <c r="A52" s="125"/>
      <c r="B52" s="61"/>
      <c r="C52" s="61"/>
      <c r="D52" s="71"/>
      <c r="E52" s="54"/>
      <c r="F52" s="62"/>
      <c r="G52" s="62"/>
      <c r="H52" s="62"/>
      <c r="I52" s="62"/>
      <c r="J52" s="62"/>
      <c r="K52" s="99"/>
      <c r="L52" s="51">
        <f t="shared" si="4"/>
        <v>0</v>
      </c>
      <c r="M52" s="51">
        <f t="shared" si="5"/>
        <v>0</v>
      </c>
      <c r="N52" s="51">
        <f t="shared" si="6"/>
        <v>0</v>
      </c>
      <c r="O52" s="51">
        <f t="shared" si="7"/>
        <v>0</v>
      </c>
    </row>
    <row r="53" spans="1:15" x14ac:dyDescent="0.2">
      <c r="A53" s="125"/>
      <c r="B53" s="61"/>
      <c r="C53" s="61"/>
      <c r="D53" s="71"/>
      <c r="E53" s="54"/>
      <c r="F53" s="62"/>
      <c r="G53" s="62"/>
      <c r="H53" s="62"/>
      <c r="I53" s="62"/>
      <c r="J53" s="62"/>
      <c r="K53" s="99"/>
      <c r="L53" s="51">
        <f t="shared" si="4"/>
        <v>0</v>
      </c>
      <c r="M53" s="51">
        <f t="shared" si="5"/>
        <v>0</v>
      </c>
      <c r="N53" s="51">
        <f t="shared" si="6"/>
        <v>0</v>
      </c>
      <c r="O53" s="51">
        <f t="shared" si="7"/>
        <v>0</v>
      </c>
    </row>
    <row r="54" spans="1:15" ht="15" customHeight="1" x14ac:dyDescent="0.2">
      <c r="A54" s="176" t="s">
        <v>27</v>
      </c>
      <c r="B54" s="177"/>
      <c r="C54" s="177"/>
      <c r="D54" s="177"/>
      <c r="E54" s="177"/>
      <c r="F54" s="177"/>
      <c r="G54" s="177"/>
      <c r="H54" s="177"/>
      <c r="I54" s="177"/>
      <c r="J54" s="177"/>
      <c r="K54" s="178"/>
      <c r="L54" s="56">
        <f>SUM(L9:L53)</f>
        <v>0</v>
      </c>
      <c r="M54" s="56">
        <f t="shared" ref="M54:O54" si="8">SUM(M9:M53)</f>
        <v>0</v>
      </c>
      <c r="N54" s="56">
        <f t="shared" si="8"/>
        <v>0</v>
      </c>
      <c r="O54" s="56">
        <f t="shared" si="8"/>
        <v>0</v>
      </c>
    </row>
    <row r="55" spans="1:15" x14ac:dyDescent="0.2">
      <c r="A55" s="172" t="s">
        <v>29</v>
      </c>
      <c r="B55" s="172"/>
      <c r="C55" s="172"/>
      <c r="D55" s="172"/>
      <c r="E55" s="172"/>
      <c r="F55" s="172"/>
      <c r="G55" s="172"/>
      <c r="H55" s="172"/>
      <c r="I55" s="172"/>
      <c r="J55" s="172"/>
      <c r="K55" s="172"/>
      <c r="L55" s="56">
        <f>ROUND(L54,2)</f>
        <v>0</v>
      </c>
      <c r="M55" s="56">
        <f t="shared" ref="M55:O55" si="9">ROUND(M54,2)</f>
        <v>0</v>
      </c>
      <c r="N55" s="56">
        <f t="shared" si="9"/>
        <v>0</v>
      </c>
      <c r="O55" s="56">
        <f t="shared" si="9"/>
        <v>0</v>
      </c>
    </row>
    <row r="56" spans="1:15" x14ac:dyDescent="0.2">
      <c r="A56" s="172" t="s">
        <v>28</v>
      </c>
      <c r="B56" s="172"/>
      <c r="C56" s="172"/>
      <c r="D56" s="172"/>
      <c r="E56" s="172"/>
      <c r="F56" s="172"/>
      <c r="G56" s="172"/>
      <c r="H56" s="172"/>
      <c r="I56" s="172"/>
      <c r="J56" s="172"/>
      <c r="K56" s="172"/>
      <c r="L56" s="172"/>
      <c r="M56" s="172"/>
      <c r="N56" s="172"/>
      <c r="O56" s="57">
        <f>Ribasso</f>
        <v>0.10150000000000001</v>
      </c>
    </row>
    <row r="57" spans="1:15" x14ac:dyDescent="0.2">
      <c r="A57" s="172" t="s">
        <v>31</v>
      </c>
      <c r="B57" s="172"/>
      <c r="C57" s="172"/>
      <c r="D57" s="172"/>
      <c r="E57" s="172"/>
      <c r="F57" s="172"/>
      <c r="G57" s="172"/>
      <c r="H57" s="172"/>
      <c r="I57" s="172"/>
      <c r="J57" s="172"/>
      <c r="K57" s="172"/>
      <c r="L57" s="172"/>
      <c r="M57" s="172"/>
      <c r="N57" s="172"/>
      <c r="O57" s="56">
        <f>ROUND(O56*O55,2)</f>
        <v>0</v>
      </c>
    </row>
    <row r="58" spans="1:15" ht="19.5" x14ac:dyDescent="0.2">
      <c r="A58" s="170" t="s">
        <v>30</v>
      </c>
      <c r="B58" s="170"/>
      <c r="C58" s="170"/>
      <c r="D58" s="170"/>
      <c r="E58" s="170"/>
      <c r="F58" s="170"/>
      <c r="G58" s="170"/>
      <c r="H58" s="170"/>
      <c r="I58" s="170"/>
      <c r="J58" s="170"/>
      <c r="K58" s="170"/>
      <c r="L58" s="58">
        <f>L55-(O56*L55)</f>
        <v>0</v>
      </c>
      <c r="M58" s="58">
        <f>M55</f>
        <v>0</v>
      </c>
      <c r="N58" s="58">
        <f>N55</f>
        <v>0</v>
      </c>
      <c r="O58" s="58">
        <f>O55-O57</f>
        <v>0</v>
      </c>
    </row>
    <row r="59" spans="1:15" ht="19.5" x14ac:dyDescent="0.2">
      <c r="A59" s="170" t="s">
        <v>7</v>
      </c>
      <c r="B59" s="170"/>
      <c r="C59" s="170"/>
      <c r="D59" s="170"/>
      <c r="E59" s="170"/>
      <c r="F59" s="170"/>
      <c r="G59" s="170"/>
      <c r="H59" s="170"/>
      <c r="I59" s="170"/>
      <c r="J59" s="170"/>
      <c r="K59" s="170"/>
      <c r="L59" s="170"/>
      <c r="M59" s="170"/>
      <c r="N59" s="170"/>
      <c r="O59" s="98">
        <f>M58+N58+O58</f>
        <v>0</v>
      </c>
    </row>
    <row r="60" spans="1:15" x14ac:dyDescent="0.2">
      <c r="A60" s="59"/>
      <c r="B60" s="59"/>
      <c r="C60" s="59"/>
      <c r="D60" s="5" t="s">
        <v>4</v>
      </c>
    </row>
    <row r="61" spans="1:15" x14ac:dyDescent="0.2">
      <c r="A61" s="63"/>
      <c r="B61" s="63"/>
      <c r="C61" s="63"/>
      <c r="D61" s="5" t="s">
        <v>37</v>
      </c>
    </row>
  </sheetData>
  <mergeCells count="13">
    <mergeCell ref="A58:K58"/>
    <mergeCell ref="A59:N59"/>
    <mergeCell ref="A54:K54"/>
    <mergeCell ref="C3:K3"/>
    <mergeCell ref="A55:K55"/>
    <mergeCell ref="A56:N56"/>
    <mergeCell ref="A57:N57"/>
    <mergeCell ref="B1:O1"/>
    <mergeCell ref="A2:O2"/>
    <mergeCell ref="L3:O7"/>
    <mergeCell ref="C4:K5"/>
    <mergeCell ref="C6:K6"/>
    <mergeCell ref="D7:K7"/>
  </mergeCells>
  <pageMargins left="0.7" right="0.7" top="0.75" bottom="0.75" header="0.3" footer="0.3"/>
  <pageSetup paperSize="9" scale="46"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Appoggio!$A$2:$A$5</xm:f>
          </x14:formula1>
          <xm:sqref>B6</xm:sqref>
        </x14:dataValidation>
      </x14:dataValidations>
    </ext>
  </extLst>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1:O36"/>
  <sheetViews>
    <sheetView topLeftCell="G13" zoomScaleNormal="100" workbookViewId="0">
      <selection activeCell="E47" sqref="A1:E49"/>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0"/>
      <c r="B1" s="152" t="s">
        <v>1560</v>
      </c>
      <c r="C1" s="153"/>
      <c r="D1" s="153"/>
      <c r="E1" s="153"/>
      <c r="F1" s="153"/>
      <c r="G1" s="153"/>
      <c r="H1" s="153"/>
      <c r="I1" s="153"/>
      <c r="J1" s="153"/>
      <c r="K1" s="153"/>
      <c r="L1" s="153"/>
      <c r="M1" s="153"/>
      <c r="N1" s="153"/>
      <c r="O1" s="154"/>
    </row>
    <row r="2" spans="1:15" ht="19.5" x14ac:dyDescent="0.25">
      <c r="A2" s="149" t="s">
        <v>1559</v>
      </c>
      <c r="B2" s="150"/>
      <c r="C2" s="150"/>
      <c r="D2" s="150"/>
      <c r="E2" s="150"/>
      <c r="F2" s="150"/>
      <c r="G2" s="150"/>
      <c r="H2" s="150"/>
      <c r="I2" s="150"/>
      <c r="J2" s="150"/>
      <c r="K2" s="150"/>
      <c r="L2" s="150"/>
      <c r="M2" s="150"/>
      <c r="N2" s="150"/>
      <c r="O2" s="151"/>
    </row>
    <row r="3" spans="1:15" x14ac:dyDescent="0.2">
      <c r="A3" s="30" t="s">
        <v>0</v>
      </c>
      <c r="B3" s="82" t="str">
        <f>INTESTAZIONE!B2</f>
        <v>Tecnocostruzioni s.r.l.</v>
      </c>
      <c r="C3" s="164" t="s">
        <v>1558</v>
      </c>
      <c r="D3" s="165"/>
      <c r="E3" s="165"/>
      <c r="F3" s="165"/>
      <c r="G3" s="165"/>
      <c r="H3" s="165"/>
      <c r="I3" s="166"/>
      <c r="J3" s="203" t="s">
        <v>1616</v>
      </c>
      <c r="K3" s="204"/>
      <c r="L3" s="155"/>
      <c r="M3" s="155"/>
      <c r="N3" s="156"/>
      <c r="O3" s="157"/>
    </row>
    <row r="4" spans="1:15" ht="30" customHeight="1" x14ac:dyDescent="0.2">
      <c r="A4" s="30" t="s">
        <v>1</v>
      </c>
      <c r="B4" s="44"/>
      <c r="C4" s="179"/>
      <c r="D4" s="180"/>
      <c r="E4" s="180"/>
      <c r="F4" s="180"/>
      <c r="G4" s="180"/>
      <c r="H4" s="180"/>
      <c r="I4" s="181"/>
      <c r="J4" s="205"/>
      <c r="K4" s="45" t="s">
        <v>1617</v>
      </c>
      <c r="L4" s="158"/>
      <c r="M4" s="158"/>
      <c r="N4" s="159"/>
      <c r="O4" s="160"/>
    </row>
    <row r="5" spans="1:15" x14ac:dyDescent="0.2">
      <c r="A5" s="30" t="s">
        <v>2</v>
      </c>
      <c r="B5" s="46"/>
      <c r="C5" s="167"/>
      <c r="D5" s="168"/>
      <c r="E5" s="168"/>
      <c r="F5" s="168"/>
      <c r="G5" s="168"/>
      <c r="H5" s="168"/>
      <c r="I5" s="169"/>
      <c r="J5" s="206"/>
      <c r="K5" s="47"/>
      <c r="L5" s="158"/>
      <c r="M5" s="158"/>
      <c r="N5" s="159"/>
      <c r="O5" s="160"/>
    </row>
    <row r="6" spans="1:15" x14ac:dyDescent="0.2">
      <c r="A6" s="83" t="s">
        <v>19</v>
      </c>
      <c r="B6" s="202"/>
      <c r="C6" s="202"/>
      <c r="D6" s="202"/>
      <c r="E6" s="202"/>
      <c r="F6" s="202"/>
      <c r="G6" s="202"/>
      <c r="H6" s="202"/>
      <c r="I6" s="202"/>
      <c r="J6" s="202"/>
      <c r="K6" s="202"/>
      <c r="L6" s="158"/>
      <c r="M6" s="158"/>
      <c r="N6" s="159"/>
      <c r="O6" s="160"/>
    </row>
    <row r="7" spans="1:15" x14ac:dyDescent="0.2">
      <c r="A7" s="83" t="s">
        <v>39</v>
      </c>
      <c r="B7" s="30"/>
      <c r="C7" s="171" t="s">
        <v>40</v>
      </c>
      <c r="D7" s="171"/>
      <c r="E7" s="171"/>
      <c r="F7" s="171"/>
      <c r="G7" s="171"/>
      <c r="H7" s="171"/>
      <c r="I7" s="171"/>
      <c r="J7" s="171"/>
      <c r="K7" s="171"/>
      <c r="L7" s="158"/>
      <c r="M7" s="158"/>
      <c r="N7" s="159"/>
      <c r="O7" s="160"/>
    </row>
    <row r="8" spans="1:15" x14ac:dyDescent="0.2">
      <c r="A8" s="84" t="s">
        <v>1557</v>
      </c>
      <c r="B8" s="30"/>
      <c r="C8" s="30"/>
      <c r="D8" s="171" t="s">
        <v>41</v>
      </c>
      <c r="E8" s="171"/>
      <c r="F8" s="171"/>
      <c r="G8" s="171"/>
      <c r="H8" s="171"/>
      <c r="I8" s="171"/>
      <c r="J8" s="171"/>
      <c r="K8" s="171"/>
      <c r="L8" s="158"/>
      <c r="M8" s="158"/>
      <c r="N8" s="159"/>
      <c r="O8" s="160"/>
    </row>
    <row r="9" spans="1:15" ht="84" customHeight="1" x14ac:dyDescent="0.2">
      <c r="A9" s="84" t="s">
        <v>3</v>
      </c>
      <c r="B9" s="173"/>
      <c r="C9" s="173"/>
      <c r="D9" s="173"/>
      <c r="E9" s="173"/>
      <c r="F9" s="173"/>
      <c r="G9" s="173"/>
      <c r="H9" s="173"/>
      <c r="I9" s="173"/>
      <c r="J9" s="173"/>
      <c r="K9" s="173"/>
      <c r="L9" s="161"/>
      <c r="M9" s="161"/>
      <c r="N9" s="162"/>
      <c r="O9" s="163"/>
    </row>
    <row r="10" spans="1:15" ht="63.75" x14ac:dyDescent="0.2">
      <c r="A10" s="48" t="s">
        <v>38</v>
      </c>
      <c r="B10" s="49" t="s">
        <v>9</v>
      </c>
      <c r="C10" s="49" t="s">
        <v>1568</v>
      </c>
      <c r="D10" s="49" t="s">
        <v>3</v>
      </c>
      <c r="E10" s="49" t="s">
        <v>13</v>
      </c>
      <c r="F10" s="49" t="s">
        <v>14</v>
      </c>
      <c r="G10" s="49" t="s">
        <v>16</v>
      </c>
      <c r="H10" s="49" t="s">
        <v>17</v>
      </c>
      <c r="I10" s="49" t="s">
        <v>18</v>
      </c>
      <c r="J10" s="49" t="s">
        <v>15</v>
      </c>
      <c r="K10" s="49" t="s">
        <v>23</v>
      </c>
      <c r="L10" s="49" t="s">
        <v>1556</v>
      </c>
      <c r="M10" s="49" t="s">
        <v>26</v>
      </c>
      <c r="N10" s="49" t="s">
        <v>25</v>
      </c>
      <c r="O10" s="49" t="s">
        <v>24</v>
      </c>
    </row>
    <row r="11" spans="1:15" x14ac:dyDescent="0.2">
      <c r="A11" s="175" t="s">
        <v>20</v>
      </c>
      <c r="B11" s="61"/>
      <c r="C11" s="61"/>
      <c r="D11" s="61"/>
      <c r="E11" s="61"/>
      <c r="F11" s="61"/>
      <c r="G11" s="61"/>
      <c r="H11" s="61"/>
      <c r="I11" s="61"/>
      <c r="J11" s="61"/>
      <c r="K11" s="99"/>
      <c r="L11" s="51">
        <f>G11*K11</f>
        <v>0</v>
      </c>
      <c r="M11" s="51">
        <f t="shared" ref="M11:M16" si="0">K11*H11</f>
        <v>0</v>
      </c>
      <c r="N11" s="51">
        <f t="shared" ref="N11:N16" si="1">K11*I11</f>
        <v>0</v>
      </c>
      <c r="O11" s="51">
        <f t="shared" ref="O11:O16" si="2">J11*K11</f>
        <v>0</v>
      </c>
    </row>
    <row r="12" spans="1:15" x14ac:dyDescent="0.2">
      <c r="A12" s="175"/>
      <c r="B12" s="61"/>
      <c r="C12" s="61"/>
      <c r="D12" s="71"/>
      <c r="E12" s="61"/>
      <c r="F12" s="62"/>
      <c r="G12" s="62"/>
      <c r="H12" s="62"/>
      <c r="I12" s="62"/>
      <c r="J12" s="62"/>
      <c r="K12" s="99"/>
      <c r="L12" s="51">
        <f t="shared" ref="L12:L29" si="3">G12*K12</f>
        <v>0</v>
      </c>
      <c r="M12" s="51">
        <f t="shared" si="0"/>
        <v>0</v>
      </c>
      <c r="N12" s="51">
        <f t="shared" si="1"/>
        <v>0</v>
      </c>
      <c r="O12" s="51">
        <f t="shared" si="2"/>
        <v>0</v>
      </c>
    </row>
    <row r="13" spans="1:15" x14ac:dyDescent="0.2">
      <c r="A13" s="175"/>
      <c r="B13" s="61"/>
      <c r="C13" s="61"/>
      <c r="D13" s="71"/>
      <c r="E13" s="61"/>
      <c r="F13" s="62"/>
      <c r="G13" s="62"/>
      <c r="H13" s="62"/>
      <c r="I13" s="62"/>
      <c r="J13" s="62"/>
      <c r="K13" s="52"/>
      <c r="L13" s="51">
        <f t="shared" si="3"/>
        <v>0</v>
      </c>
      <c r="M13" s="51">
        <f t="shared" si="0"/>
        <v>0</v>
      </c>
      <c r="N13" s="51">
        <f t="shared" si="1"/>
        <v>0</v>
      </c>
      <c r="O13" s="51">
        <f t="shared" si="2"/>
        <v>0</v>
      </c>
    </row>
    <row r="14" spans="1:15" x14ac:dyDescent="0.2">
      <c r="A14" s="175"/>
      <c r="B14" s="61"/>
      <c r="C14" s="61"/>
      <c r="D14" s="71"/>
      <c r="E14" s="61"/>
      <c r="F14" s="62"/>
      <c r="G14" s="62"/>
      <c r="H14" s="62"/>
      <c r="I14" s="62"/>
      <c r="J14" s="62"/>
      <c r="K14" s="50"/>
      <c r="L14" s="51">
        <f t="shared" si="3"/>
        <v>0</v>
      </c>
      <c r="M14" s="51">
        <f t="shared" si="0"/>
        <v>0</v>
      </c>
      <c r="N14" s="51">
        <f t="shared" si="1"/>
        <v>0</v>
      </c>
      <c r="O14" s="51">
        <f t="shared" si="2"/>
        <v>0</v>
      </c>
    </row>
    <row r="15" spans="1:15" x14ac:dyDescent="0.2">
      <c r="A15" s="175"/>
      <c r="B15" s="61"/>
      <c r="C15" s="61"/>
      <c r="D15" s="53"/>
      <c r="E15" s="54"/>
      <c r="F15" s="55"/>
      <c r="G15" s="55"/>
      <c r="H15" s="55"/>
      <c r="I15" s="55"/>
      <c r="J15" s="55"/>
      <c r="K15" s="50"/>
      <c r="L15" s="51">
        <f t="shared" si="3"/>
        <v>0</v>
      </c>
      <c r="M15" s="51">
        <f t="shared" si="0"/>
        <v>0</v>
      </c>
      <c r="N15" s="51">
        <f t="shared" si="1"/>
        <v>0</v>
      </c>
      <c r="O15" s="51">
        <f t="shared" si="2"/>
        <v>0</v>
      </c>
    </row>
    <row r="16" spans="1:15" x14ac:dyDescent="0.2">
      <c r="A16" s="175"/>
      <c r="B16" s="62"/>
      <c r="C16" s="62"/>
      <c r="D16" s="72"/>
      <c r="E16" s="62"/>
      <c r="F16" s="62"/>
      <c r="G16" s="62"/>
      <c r="H16" s="55"/>
      <c r="I16" s="55"/>
      <c r="J16" s="55"/>
      <c r="K16" s="50"/>
      <c r="L16" s="51">
        <f t="shared" si="3"/>
        <v>0</v>
      </c>
      <c r="M16" s="51">
        <f t="shared" si="0"/>
        <v>0</v>
      </c>
      <c r="N16" s="51">
        <f t="shared" si="1"/>
        <v>0</v>
      </c>
      <c r="O16" s="51">
        <f t="shared" si="2"/>
        <v>0</v>
      </c>
    </row>
    <row r="17" spans="1:15" x14ac:dyDescent="0.2">
      <c r="A17" s="175"/>
      <c r="B17" s="172" t="s">
        <v>27</v>
      </c>
      <c r="C17" s="172"/>
      <c r="D17" s="172"/>
      <c r="E17" s="172"/>
      <c r="F17" s="172"/>
      <c r="G17" s="172"/>
      <c r="H17" s="172"/>
      <c r="I17" s="172"/>
      <c r="J17" s="172"/>
      <c r="K17" s="172"/>
      <c r="L17" s="56">
        <f>SUM(L11:L16)</f>
        <v>0</v>
      </c>
      <c r="M17" s="56">
        <f>SUM(M11:M16)</f>
        <v>0</v>
      </c>
      <c r="N17" s="56">
        <f>SUM(N11:N16)</f>
        <v>0</v>
      </c>
      <c r="O17" s="56">
        <f>SUM(O11:O16)</f>
        <v>0</v>
      </c>
    </row>
    <row r="18" spans="1:15" x14ac:dyDescent="0.2">
      <c r="A18" s="174" t="s">
        <v>21</v>
      </c>
      <c r="B18" s="61"/>
      <c r="C18" s="61"/>
      <c r="D18" s="61"/>
      <c r="E18" s="61"/>
      <c r="F18" s="61"/>
      <c r="G18" s="61"/>
      <c r="H18" s="61"/>
      <c r="I18" s="61"/>
      <c r="J18" s="61"/>
      <c r="K18" s="99"/>
      <c r="L18" s="51">
        <f t="shared" si="3"/>
        <v>0</v>
      </c>
      <c r="M18" s="51">
        <f>K18*H18</f>
        <v>0</v>
      </c>
      <c r="N18" s="51">
        <f>K18*I18</f>
        <v>0</v>
      </c>
      <c r="O18" s="51">
        <f>J18*K18</f>
        <v>0</v>
      </c>
    </row>
    <row r="19" spans="1:15" x14ac:dyDescent="0.2">
      <c r="A19" s="174"/>
      <c r="B19" s="61"/>
      <c r="C19" s="61"/>
      <c r="D19" s="71"/>
      <c r="E19" s="54"/>
      <c r="F19" s="62"/>
      <c r="G19" s="62"/>
      <c r="H19" s="62"/>
      <c r="I19" s="62"/>
      <c r="J19" s="62"/>
      <c r="K19" s="99"/>
      <c r="L19" s="51">
        <f t="shared" si="3"/>
        <v>0</v>
      </c>
      <c r="M19" s="51">
        <f>K19*H19</f>
        <v>0</v>
      </c>
      <c r="N19" s="51">
        <f>K19*I19</f>
        <v>0</v>
      </c>
      <c r="O19" s="51">
        <f>J19*K19</f>
        <v>0</v>
      </c>
    </row>
    <row r="20" spans="1:15" x14ac:dyDescent="0.2">
      <c r="A20" s="174"/>
      <c r="B20" s="61"/>
      <c r="C20" s="61"/>
      <c r="D20" s="71"/>
      <c r="E20" s="54"/>
      <c r="F20" s="62"/>
      <c r="G20" s="62"/>
      <c r="H20" s="62"/>
      <c r="I20" s="62"/>
      <c r="J20" s="62"/>
      <c r="K20" s="99"/>
      <c r="L20" s="51">
        <f t="shared" si="3"/>
        <v>0</v>
      </c>
      <c r="M20" s="51">
        <f>K20*H20</f>
        <v>0</v>
      </c>
      <c r="N20" s="51">
        <f>K20*I20</f>
        <v>0</v>
      </c>
      <c r="O20" s="51">
        <f>J20*K20</f>
        <v>0</v>
      </c>
    </row>
    <row r="21" spans="1:15" x14ac:dyDescent="0.2">
      <c r="A21" s="174"/>
      <c r="B21" s="61"/>
      <c r="C21" s="61"/>
      <c r="D21" s="71"/>
      <c r="E21" s="54"/>
      <c r="F21" s="62"/>
      <c r="G21" s="62"/>
      <c r="H21" s="62"/>
      <c r="I21" s="62"/>
      <c r="J21" s="62"/>
      <c r="K21" s="99"/>
      <c r="L21" s="51">
        <f t="shared" si="3"/>
        <v>0</v>
      </c>
      <c r="M21" s="51">
        <f>K21*H21</f>
        <v>0</v>
      </c>
      <c r="N21" s="51">
        <f>K21*I21</f>
        <v>0</v>
      </c>
      <c r="O21" s="51">
        <f>J21*K21</f>
        <v>0</v>
      </c>
    </row>
    <row r="22" spans="1:15" x14ac:dyDescent="0.2">
      <c r="A22" s="174"/>
      <c r="B22" s="172" t="s">
        <v>27</v>
      </c>
      <c r="C22" s="172"/>
      <c r="D22" s="172"/>
      <c r="E22" s="172"/>
      <c r="F22" s="172"/>
      <c r="G22" s="172"/>
      <c r="H22" s="172"/>
      <c r="I22" s="172"/>
      <c r="J22" s="172"/>
      <c r="K22" s="172"/>
      <c r="L22" s="56">
        <f>SUM(L18:L21)</f>
        <v>0</v>
      </c>
      <c r="M22" s="56">
        <f>SUM(M18:M21)</f>
        <v>0</v>
      </c>
      <c r="N22" s="56">
        <f t="shared" ref="N22" si="4">SUM(N18:N21)</f>
        <v>0</v>
      </c>
      <c r="O22" s="56">
        <f>SUM(O18:O21)</f>
        <v>0</v>
      </c>
    </row>
    <row r="23" spans="1:15" x14ac:dyDescent="0.2">
      <c r="A23" s="174" t="s">
        <v>22</v>
      </c>
      <c r="B23" s="61"/>
      <c r="C23" s="61"/>
      <c r="D23" s="61"/>
      <c r="E23" s="61"/>
      <c r="F23" s="61"/>
      <c r="G23" s="61"/>
      <c r="H23" s="61"/>
      <c r="I23" s="61"/>
      <c r="J23" s="61"/>
      <c r="K23" s="99"/>
      <c r="L23" s="51">
        <f t="shared" si="3"/>
        <v>0</v>
      </c>
      <c r="M23" s="51">
        <f>K23*H23</f>
        <v>0</v>
      </c>
      <c r="N23" s="51">
        <f>K23*I23</f>
        <v>0</v>
      </c>
      <c r="O23" s="51">
        <f>J23*K23</f>
        <v>0</v>
      </c>
    </row>
    <row r="24" spans="1:15" x14ac:dyDescent="0.2">
      <c r="A24" s="174"/>
      <c r="B24" s="61"/>
      <c r="C24" s="61"/>
      <c r="D24" s="71"/>
      <c r="E24" s="54"/>
      <c r="F24" s="62"/>
      <c r="G24" s="62"/>
      <c r="H24" s="62"/>
      <c r="I24" s="62"/>
      <c r="J24" s="62"/>
      <c r="K24" s="99"/>
      <c r="L24" s="51">
        <f t="shared" si="3"/>
        <v>0</v>
      </c>
      <c r="M24" s="51">
        <f>K24*H24</f>
        <v>0</v>
      </c>
      <c r="N24" s="51">
        <f>K24*I24</f>
        <v>0</v>
      </c>
      <c r="O24" s="51">
        <f>J24*K24</f>
        <v>0</v>
      </c>
    </row>
    <row r="25" spans="1:15" x14ac:dyDescent="0.2">
      <c r="A25" s="174"/>
      <c r="B25" s="61"/>
      <c r="C25" s="61"/>
      <c r="D25" s="71"/>
      <c r="E25" s="54"/>
      <c r="F25" s="62"/>
      <c r="G25" s="62"/>
      <c r="H25" s="62"/>
      <c r="I25" s="62"/>
      <c r="J25" s="62"/>
      <c r="K25" s="99"/>
      <c r="L25" s="51">
        <f t="shared" si="3"/>
        <v>0</v>
      </c>
      <c r="M25" s="51">
        <f>K25*H25</f>
        <v>0</v>
      </c>
      <c r="N25" s="51">
        <f>K25*I25</f>
        <v>0</v>
      </c>
      <c r="O25" s="51">
        <f>J25*K25</f>
        <v>0</v>
      </c>
    </row>
    <row r="26" spans="1:15" x14ac:dyDescent="0.2">
      <c r="A26" s="174"/>
      <c r="B26" s="61"/>
      <c r="C26" s="61"/>
      <c r="D26" s="71"/>
      <c r="E26" s="54"/>
      <c r="F26" s="62"/>
      <c r="G26" s="62"/>
      <c r="H26" s="62"/>
      <c r="I26" s="62"/>
      <c r="J26" s="62"/>
      <c r="K26" s="99"/>
      <c r="L26" s="51">
        <f t="shared" si="3"/>
        <v>0</v>
      </c>
      <c r="M26" s="51">
        <f>K26*H26</f>
        <v>0</v>
      </c>
      <c r="N26" s="51">
        <f>K26*I26</f>
        <v>0</v>
      </c>
      <c r="O26" s="51">
        <f>J26*K26</f>
        <v>0</v>
      </c>
    </row>
    <row r="27" spans="1:15" x14ac:dyDescent="0.2">
      <c r="A27" s="174"/>
      <c r="B27" s="61"/>
      <c r="C27" s="61"/>
      <c r="D27" s="71"/>
      <c r="E27" s="54"/>
      <c r="F27" s="62"/>
      <c r="G27" s="62"/>
      <c r="H27" s="62"/>
      <c r="I27" s="62"/>
      <c r="J27" s="62"/>
      <c r="K27" s="99"/>
      <c r="L27" s="51">
        <f t="shared" si="3"/>
        <v>0</v>
      </c>
      <c r="M27" s="51">
        <f>K27*H27</f>
        <v>0</v>
      </c>
      <c r="N27" s="51">
        <f>K27*I27</f>
        <v>0</v>
      </c>
      <c r="O27" s="51">
        <f>J27*K27</f>
        <v>0</v>
      </c>
    </row>
    <row r="28" spans="1:15" x14ac:dyDescent="0.2">
      <c r="A28" s="174"/>
      <c r="B28" s="172" t="s">
        <v>27</v>
      </c>
      <c r="C28" s="172"/>
      <c r="D28" s="172"/>
      <c r="E28" s="172"/>
      <c r="F28" s="172"/>
      <c r="G28" s="172"/>
      <c r="H28" s="172"/>
      <c r="I28" s="172"/>
      <c r="J28" s="172"/>
      <c r="K28" s="172"/>
      <c r="L28" s="56">
        <f>SUM(L23:L27)</f>
        <v>0</v>
      </c>
      <c r="M28" s="56">
        <f>SUM(M23:M27)</f>
        <v>0</v>
      </c>
      <c r="N28" s="56">
        <f t="shared" ref="N28" si="5">SUM(N23:N27)</f>
        <v>0</v>
      </c>
      <c r="O28" s="56">
        <f>SUM(O23:O27)</f>
        <v>0</v>
      </c>
    </row>
    <row r="29" spans="1:15" ht="25.5" x14ac:dyDescent="0.2">
      <c r="A29" s="100" t="s">
        <v>1567</v>
      </c>
      <c r="B29" s="61"/>
      <c r="C29" s="61"/>
      <c r="D29" s="61"/>
      <c r="E29" s="61"/>
      <c r="F29" s="61"/>
      <c r="G29" s="96">
        <f>(L17+L22+L28)*F29</f>
        <v>0</v>
      </c>
      <c r="H29" s="96">
        <v>0</v>
      </c>
      <c r="I29" s="96">
        <f>(N17+N22+N28)*F29</f>
        <v>0</v>
      </c>
      <c r="J29" s="96">
        <f>G29</f>
        <v>0</v>
      </c>
      <c r="K29" s="97">
        <v>0</v>
      </c>
      <c r="L29" s="4">
        <f t="shared" si="3"/>
        <v>0</v>
      </c>
      <c r="M29" s="4">
        <f>K29*H29</f>
        <v>0</v>
      </c>
      <c r="N29" s="4">
        <f>K29*I29</f>
        <v>0</v>
      </c>
      <c r="O29" s="4">
        <f>J29*K29</f>
        <v>0</v>
      </c>
    </row>
    <row r="30" spans="1:15" x14ac:dyDescent="0.2">
      <c r="A30" s="172" t="s">
        <v>29</v>
      </c>
      <c r="B30" s="172"/>
      <c r="C30" s="172"/>
      <c r="D30" s="172"/>
      <c r="E30" s="172"/>
      <c r="F30" s="172"/>
      <c r="G30" s="172"/>
      <c r="H30" s="172"/>
      <c r="I30" s="172"/>
      <c r="J30" s="172"/>
      <c r="K30" s="172"/>
      <c r="L30" s="56">
        <f>ROUND(L17+L22+L28+L29,2)</f>
        <v>0</v>
      </c>
      <c r="M30" s="56">
        <f t="shared" ref="M30:O30" si="6">ROUND(M17+M22+M28+M29,2)</f>
        <v>0</v>
      </c>
      <c r="N30" s="56">
        <f t="shared" si="6"/>
        <v>0</v>
      </c>
      <c r="O30" s="56">
        <f t="shared" si="6"/>
        <v>0</v>
      </c>
    </row>
    <row r="31" spans="1:15" x14ac:dyDescent="0.2">
      <c r="A31" s="172" t="s">
        <v>28</v>
      </c>
      <c r="B31" s="172"/>
      <c r="C31" s="172"/>
      <c r="D31" s="172"/>
      <c r="E31" s="172"/>
      <c r="F31" s="172"/>
      <c r="G31" s="172"/>
      <c r="H31" s="172"/>
      <c r="I31" s="172"/>
      <c r="J31" s="172"/>
      <c r="K31" s="172"/>
      <c r="L31" s="172"/>
      <c r="M31" s="172"/>
      <c r="N31" s="172"/>
      <c r="O31" s="57">
        <f>Ribasso</f>
        <v>0.10150000000000001</v>
      </c>
    </row>
    <row r="32" spans="1:15" x14ac:dyDescent="0.2">
      <c r="A32" s="172" t="s">
        <v>31</v>
      </c>
      <c r="B32" s="172"/>
      <c r="C32" s="172"/>
      <c r="D32" s="172"/>
      <c r="E32" s="172"/>
      <c r="F32" s="172"/>
      <c r="G32" s="172"/>
      <c r="H32" s="172"/>
      <c r="I32" s="172"/>
      <c r="J32" s="172"/>
      <c r="K32" s="172"/>
      <c r="L32" s="172"/>
      <c r="M32" s="172"/>
      <c r="N32" s="172"/>
      <c r="O32" s="56">
        <f>ROUND(O31*O30,2)</f>
        <v>0</v>
      </c>
    </row>
    <row r="33" spans="1:15" ht="19.5" x14ac:dyDescent="0.2">
      <c r="A33" s="170" t="s">
        <v>30</v>
      </c>
      <c r="B33" s="170"/>
      <c r="C33" s="170"/>
      <c r="D33" s="170"/>
      <c r="E33" s="170"/>
      <c r="F33" s="170"/>
      <c r="G33" s="170"/>
      <c r="H33" s="170"/>
      <c r="I33" s="170"/>
      <c r="J33" s="170"/>
      <c r="K33" s="170"/>
      <c r="L33" s="58">
        <f>L30-(O31*L30)</f>
        <v>0</v>
      </c>
      <c r="M33" s="58">
        <f>M30</f>
        <v>0</v>
      </c>
      <c r="N33" s="58">
        <f>N30</f>
        <v>0</v>
      </c>
      <c r="O33" s="58">
        <f>O30-O32</f>
        <v>0</v>
      </c>
    </row>
    <row r="34" spans="1:15" ht="19.5" x14ac:dyDescent="0.2">
      <c r="A34" s="170" t="s">
        <v>7</v>
      </c>
      <c r="B34" s="170"/>
      <c r="C34" s="170"/>
      <c r="D34" s="170"/>
      <c r="E34" s="170"/>
      <c r="F34" s="170"/>
      <c r="G34" s="170"/>
      <c r="H34" s="170"/>
      <c r="I34" s="170"/>
      <c r="J34" s="170"/>
      <c r="K34" s="170"/>
      <c r="L34" s="170"/>
      <c r="M34" s="170"/>
      <c r="N34" s="170"/>
      <c r="O34" s="98">
        <f>M33+N33+O33</f>
        <v>0</v>
      </c>
    </row>
    <row r="35" spans="1:15" x14ac:dyDescent="0.2">
      <c r="A35" s="59"/>
      <c r="B35" s="59"/>
      <c r="C35" s="59"/>
      <c r="D35" s="5" t="s">
        <v>4</v>
      </c>
    </row>
    <row r="36" spans="1:15" x14ac:dyDescent="0.2">
      <c r="A36" s="63"/>
      <c r="B36" s="63"/>
      <c r="C36" s="63"/>
      <c r="D36" s="5" t="s">
        <v>37</v>
      </c>
    </row>
  </sheetData>
  <mergeCells count="22">
    <mergeCell ref="A34:N34"/>
    <mergeCell ref="B22:K22"/>
    <mergeCell ref="A30:K30"/>
    <mergeCell ref="A31:N31"/>
    <mergeCell ref="A32:N32"/>
    <mergeCell ref="A33:K33"/>
    <mergeCell ref="A23:A28"/>
    <mergeCell ref="B28:K28"/>
    <mergeCell ref="A11:A17"/>
    <mergeCell ref="B17:K17"/>
    <mergeCell ref="A18:A22"/>
    <mergeCell ref="B1:O1"/>
    <mergeCell ref="A2:O2"/>
    <mergeCell ref="C3:I3"/>
    <mergeCell ref="J3:K3"/>
    <mergeCell ref="L3:O9"/>
    <mergeCell ref="C4:I5"/>
    <mergeCell ref="J4:J5"/>
    <mergeCell ref="B6:K6"/>
    <mergeCell ref="C7:K7"/>
    <mergeCell ref="D8:K8"/>
    <mergeCell ref="B9:K9"/>
  </mergeCells>
  <pageMargins left="0.7" right="0.7" top="0.75" bottom="0.75" header="0.3" footer="0.3"/>
  <pageSetup paperSize="8" scale="68"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3300-000000000000}">
          <x14:formula1>
            <xm:f>Appoggio!$A$2:$A$5</xm:f>
          </x14:formula1>
          <xm:sqref>B7</xm:sqref>
        </x14:dataValidation>
        <x14:dataValidation type="list" allowBlank="1" showInputMessage="1" showErrorMessage="1" xr:uid="{00000000-0002-0000-3300-000001000000}">
          <x14:formula1>
            <xm:f>Appoggio!$D$2:$D$3</xm:f>
          </x14:formula1>
          <xm:sqref>J4:J5</xm:sqref>
        </x14:dataValidation>
        <x14:dataValidation type="list" allowBlank="1" showInputMessage="1" showErrorMessage="1" xr:uid="{00000000-0002-0000-3300-000002000000}">
          <x14:formula1>
            <xm:f>Appoggio!$C$2:$C$3</xm:f>
          </x14:formula1>
          <xm:sqref>K29</xm:sqref>
        </x14:dataValidation>
      </x14:dataValidations>
    </ext>
  </extLst>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O36"/>
  <sheetViews>
    <sheetView topLeftCell="G13" zoomScaleNormal="100" workbookViewId="0">
      <selection activeCell="E47" sqref="A1:E49"/>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0"/>
      <c r="B1" s="152" t="s">
        <v>1560</v>
      </c>
      <c r="C1" s="153"/>
      <c r="D1" s="153"/>
      <c r="E1" s="153"/>
      <c r="F1" s="153"/>
      <c r="G1" s="153"/>
      <c r="H1" s="153"/>
      <c r="I1" s="153"/>
      <c r="J1" s="153"/>
      <c r="K1" s="153"/>
      <c r="L1" s="153"/>
      <c r="M1" s="153"/>
      <c r="N1" s="153"/>
      <c r="O1" s="154"/>
    </row>
    <row r="2" spans="1:15" ht="19.5" x14ac:dyDescent="0.25">
      <c r="A2" s="149" t="s">
        <v>1559</v>
      </c>
      <c r="B2" s="150"/>
      <c r="C2" s="150"/>
      <c r="D2" s="150"/>
      <c r="E2" s="150"/>
      <c r="F2" s="150"/>
      <c r="G2" s="150"/>
      <c r="H2" s="150"/>
      <c r="I2" s="150"/>
      <c r="J2" s="150"/>
      <c r="K2" s="150"/>
      <c r="L2" s="150"/>
      <c r="M2" s="150"/>
      <c r="N2" s="150"/>
      <c r="O2" s="151"/>
    </row>
    <row r="3" spans="1:15" x14ac:dyDescent="0.2">
      <c r="A3" s="30" t="s">
        <v>0</v>
      </c>
      <c r="B3" s="82" t="str">
        <f>INTESTAZIONE!B2</f>
        <v>Tecnocostruzioni s.r.l.</v>
      </c>
      <c r="C3" s="164" t="s">
        <v>1558</v>
      </c>
      <c r="D3" s="165"/>
      <c r="E3" s="165"/>
      <c r="F3" s="165"/>
      <c r="G3" s="165"/>
      <c r="H3" s="165"/>
      <c r="I3" s="166"/>
      <c r="J3" s="203" t="s">
        <v>1616</v>
      </c>
      <c r="K3" s="204"/>
      <c r="L3" s="155"/>
      <c r="M3" s="155"/>
      <c r="N3" s="156"/>
      <c r="O3" s="157"/>
    </row>
    <row r="4" spans="1:15" ht="30" customHeight="1" x14ac:dyDescent="0.2">
      <c r="A4" s="30" t="s">
        <v>1</v>
      </c>
      <c r="B4" s="44"/>
      <c r="C4" s="179"/>
      <c r="D4" s="180"/>
      <c r="E4" s="180"/>
      <c r="F4" s="180"/>
      <c r="G4" s="180"/>
      <c r="H4" s="180"/>
      <c r="I4" s="181"/>
      <c r="J4" s="205"/>
      <c r="K4" s="45" t="s">
        <v>1617</v>
      </c>
      <c r="L4" s="158"/>
      <c r="M4" s="158"/>
      <c r="N4" s="159"/>
      <c r="O4" s="160"/>
    </row>
    <row r="5" spans="1:15" x14ac:dyDescent="0.2">
      <c r="A5" s="30" t="s">
        <v>2</v>
      </c>
      <c r="B5" s="46"/>
      <c r="C5" s="167"/>
      <c r="D5" s="168"/>
      <c r="E5" s="168"/>
      <c r="F5" s="168"/>
      <c r="G5" s="168"/>
      <c r="H5" s="168"/>
      <c r="I5" s="169"/>
      <c r="J5" s="206"/>
      <c r="K5" s="47"/>
      <c r="L5" s="158"/>
      <c r="M5" s="158"/>
      <c r="N5" s="159"/>
      <c r="O5" s="160"/>
    </row>
    <row r="6" spans="1:15" x14ac:dyDescent="0.2">
      <c r="A6" s="83" t="s">
        <v>19</v>
      </c>
      <c r="B6" s="202"/>
      <c r="C6" s="202"/>
      <c r="D6" s="202"/>
      <c r="E6" s="202"/>
      <c r="F6" s="202"/>
      <c r="G6" s="202"/>
      <c r="H6" s="202"/>
      <c r="I6" s="202"/>
      <c r="J6" s="202"/>
      <c r="K6" s="202"/>
      <c r="L6" s="158"/>
      <c r="M6" s="158"/>
      <c r="N6" s="159"/>
      <c r="O6" s="160"/>
    </row>
    <row r="7" spans="1:15" x14ac:dyDescent="0.2">
      <c r="A7" s="83" t="s">
        <v>39</v>
      </c>
      <c r="B7" s="30"/>
      <c r="C7" s="171" t="s">
        <v>40</v>
      </c>
      <c r="D7" s="171"/>
      <c r="E7" s="171"/>
      <c r="F7" s="171"/>
      <c r="G7" s="171"/>
      <c r="H7" s="171"/>
      <c r="I7" s="171"/>
      <c r="J7" s="171"/>
      <c r="K7" s="171"/>
      <c r="L7" s="158"/>
      <c r="M7" s="158"/>
      <c r="N7" s="159"/>
      <c r="O7" s="160"/>
    </row>
    <row r="8" spans="1:15" x14ac:dyDescent="0.2">
      <c r="A8" s="84" t="s">
        <v>1557</v>
      </c>
      <c r="B8" s="30"/>
      <c r="C8" s="30"/>
      <c r="D8" s="171" t="s">
        <v>41</v>
      </c>
      <c r="E8" s="171"/>
      <c r="F8" s="171"/>
      <c r="G8" s="171"/>
      <c r="H8" s="171"/>
      <c r="I8" s="171"/>
      <c r="J8" s="171"/>
      <c r="K8" s="171"/>
      <c r="L8" s="158"/>
      <c r="M8" s="158"/>
      <c r="N8" s="159"/>
      <c r="O8" s="160"/>
    </row>
    <row r="9" spans="1:15" ht="84" customHeight="1" x14ac:dyDescent="0.2">
      <c r="A9" s="84" t="s">
        <v>3</v>
      </c>
      <c r="B9" s="173"/>
      <c r="C9" s="173"/>
      <c r="D9" s="173"/>
      <c r="E9" s="173"/>
      <c r="F9" s="173"/>
      <c r="G9" s="173"/>
      <c r="H9" s="173"/>
      <c r="I9" s="173"/>
      <c r="J9" s="173"/>
      <c r="K9" s="173"/>
      <c r="L9" s="161"/>
      <c r="M9" s="161"/>
      <c r="N9" s="162"/>
      <c r="O9" s="163"/>
    </row>
    <row r="10" spans="1:15" ht="63.75" x14ac:dyDescent="0.2">
      <c r="A10" s="48" t="s">
        <v>38</v>
      </c>
      <c r="B10" s="49" t="s">
        <v>9</v>
      </c>
      <c r="C10" s="49" t="s">
        <v>1568</v>
      </c>
      <c r="D10" s="49" t="s">
        <v>3</v>
      </c>
      <c r="E10" s="49" t="s">
        <v>13</v>
      </c>
      <c r="F10" s="49" t="s">
        <v>14</v>
      </c>
      <c r="G10" s="49" t="s">
        <v>16</v>
      </c>
      <c r="H10" s="49" t="s">
        <v>17</v>
      </c>
      <c r="I10" s="49" t="s">
        <v>18</v>
      </c>
      <c r="J10" s="49" t="s">
        <v>15</v>
      </c>
      <c r="K10" s="49" t="s">
        <v>23</v>
      </c>
      <c r="L10" s="49" t="s">
        <v>1556</v>
      </c>
      <c r="M10" s="49" t="s">
        <v>26</v>
      </c>
      <c r="N10" s="49" t="s">
        <v>25</v>
      </c>
      <c r="O10" s="49" t="s">
        <v>24</v>
      </c>
    </row>
    <row r="11" spans="1:15" x14ac:dyDescent="0.2">
      <c r="A11" s="175" t="s">
        <v>20</v>
      </c>
      <c r="B11" s="61"/>
      <c r="C11" s="61"/>
      <c r="D11" s="61"/>
      <c r="E11" s="61"/>
      <c r="F11" s="61"/>
      <c r="G11" s="61"/>
      <c r="H11" s="61"/>
      <c r="I11" s="61"/>
      <c r="J11" s="61"/>
      <c r="K11" s="99"/>
      <c r="L11" s="51">
        <f>G11*K11</f>
        <v>0</v>
      </c>
      <c r="M11" s="51">
        <f t="shared" ref="M11:M16" si="0">K11*H11</f>
        <v>0</v>
      </c>
      <c r="N11" s="51">
        <f t="shared" ref="N11:N16" si="1">K11*I11</f>
        <v>0</v>
      </c>
      <c r="O11" s="51">
        <f t="shared" ref="O11:O16" si="2">J11*K11</f>
        <v>0</v>
      </c>
    </row>
    <row r="12" spans="1:15" x14ac:dyDescent="0.2">
      <c r="A12" s="175"/>
      <c r="B12" s="61"/>
      <c r="C12" s="61"/>
      <c r="D12" s="71"/>
      <c r="E12" s="61"/>
      <c r="F12" s="62"/>
      <c r="G12" s="62"/>
      <c r="H12" s="62"/>
      <c r="I12" s="62"/>
      <c r="J12" s="62"/>
      <c r="K12" s="99"/>
      <c r="L12" s="51">
        <f t="shared" ref="L12:L29" si="3">G12*K12</f>
        <v>0</v>
      </c>
      <c r="M12" s="51">
        <f t="shared" si="0"/>
        <v>0</v>
      </c>
      <c r="N12" s="51">
        <f t="shared" si="1"/>
        <v>0</v>
      </c>
      <c r="O12" s="51">
        <f t="shared" si="2"/>
        <v>0</v>
      </c>
    </row>
    <row r="13" spans="1:15" x14ac:dyDescent="0.2">
      <c r="A13" s="175"/>
      <c r="B13" s="61"/>
      <c r="C13" s="61"/>
      <c r="D13" s="71"/>
      <c r="E13" s="61"/>
      <c r="F13" s="62"/>
      <c r="G13" s="62"/>
      <c r="H13" s="62"/>
      <c r="I13" s="62"/>
      <c r="J13" s="62"/>
      <c r="K13" s="52"/>
      <c r="L13" s="51">
        <f t="shared" si="3"/>
        <v>0</v>
      </c>
      <c r="M13" s="51">
        <f t="shared" si="0"/>
        <v>0</v>
      </c>
      <c r="N13" s="51">
        <f t="shared" si="1"/>
        <v>0</v>
      </c>
      <c r="O13" s="51">
        <f t="shared" si="2"/>
        <v>0</v>
      </c>
    </row>
    <row r="14" spans="1:15" x14ac:dyDescent="0.2">
      <c r="A14" s="175"/>
      <c r="B14" s="61"/>
      <c r="C14" s="61"/>
      <c r="D14" s="71"/>
      <c r="E14" s="61"/>
      <c r="F14" s="62"/>
      <c r="G14" s="62"/>
      <c r="H14" s="62"/>
      <c r="I14" s="62"/>
      <c r="J14" s="62"/>
      <c r="K14" s="50"/>
      <c r="L14" s="51">
        <f t="shared" si="3"/>
        <v>0</v>
      </c>
      <c r="M14" s="51">
        <f t="shared" si="0"/>
        <v>0</v>
      </c>
      <c r="N14" s="51">
        <f t="shared" si="1"/>
        <v>0</v>
      </c>
      <c r="O14" s="51">
        <f t="shared" si="2"/>
        <v>0</v>
      </c>
    </row>
    <row r="15" spans="1:15" x14ac:dyDescent="0.2">
      <c r="A15" s="175"/>
      <c r="B15" s="61"/>
      <c r="C15" s="61"/>
      <c r="D15" s="53"/>
      <c r="E15" s="54"/>
      <c r="F15" s="55"/>
      <c r="G15" s="55"/>
      <c r="H15" s="55"/>
      <c r="I15" s="55"/>
      <c r="J15" s="55"/>
      <c r="K15" s="50"/>
      <c r="L15" s="51">
        <f t="shared" si="3"/>
        <v>0</v>
      </c>
      <c r="M15" s="51">
        <f t="shared" si="0"/>
        <v>0</v>
      </c>
      <c r="N15" s="51">
        <f t="shared" si="1"/>
        <v>0</v>
      </c>
      <c r="O15" s="51">
        <f t="shared" si="2"/>
        <v>0</v>
      </c>
    </row>
    <row r="16" spans="1:15" x14ac:dyDescent="0.2">
      <c r="A16" s="175"/>
      <c r="B16" s="62"/>
      <c r="C16" s="62"/>
      <c r="D16" s="72"/>
      <c r="E16" s="62"/>
      <c r="F16" s="62"/>
      <c r="G16" s="62"/>
      <c r="H16" s="55"/>
      <c r="I16" s="55"/>
      <c r="J16" s="55"/>
      <c r="K16" s="50"/>
      <c r="L16" s="51">
        <f t="shared" si="3"/>
        <v>0</v>
      </c>
      <c r="M16" s="51">
        <f t="shared" si="0"/>
        <v>0</v>
      </c>
      <c r="N16" s="51">
        <f t="shared" si="1"/>
        <v>0</v>
      </c>
      <c r="O16" s="51">
        <f t="shared" si="2"/>
        <v>0</v>
      </c>
    </row>
    <row r="17" spans="1:15" x14ac:dyDescent="0.2">
      <c r="A17" s="175"/>
      <c r="B17" s="172" t="s">
        <v>27</v>
      </c>
      <c r="C17" s="172"/>
      <c r="D17" s="172"/>
      <c r="E17" s="172"/>
      <c r="F17" s="172"/>
      <c r="G17" s="172"/>
      <c r="H17" s="172"/>
      <c r="I17" s="172"/>
      <c r="J17" s="172"/>
      <c r="K17" s="172"/>
      <c r="L17" s="56">
        <f>SUM(L11:L16)</f>
        <v>0</v>
      </c>
      <c r="M17" s="56">
        <f>SUM(M11:M16)</f>
        <v>0</v>
      </c>
      <c r="N17" s="56">
        <f>SUM(N11:N16)</f>
        <v>0</v>
      </c>
      <c r="O17" s="56">
        <f>SUM(O11:O16)</f>
        <v>0</v>
      </c>
    </row>
    <row r="18" spans="1:15" x14ac:dyDescent="0.2">
      <c r="A18" s="174" t="s">
        <v>21</v>
      </c>
      <c r="B18" s="61"/>
      <c r="C18" s="61"/>
      <c r="D18" s="61"/>
      <c r="E18" s="61"/>
      <c r="F18" s="61"/>
      <c r="G18" s="61"/>
      <c r="H18" s="61"/>
      <c r="I18" s="61"/>
      <c r="J18" s="61"/>
      <c r="K18" s="99"/>
      <c r="L18" s="51">
        <f t="shared" si="3"/>
        <v>0</v>
      </c>
      <c r="M18" s="51">
        <f>K18*H18</f>
        <v>0</v>
      </c>
      <c r="N18" s="51">
        <f>K18*I18</f>
        <v>0</v>
      </c>
      <c r="O18" s="51">
        <f>J18*K18</f>
        <v>0</v>
      </c>
    </row>
    <row r="19" spans="1:15" x14ac:dyDescent="0.2">
      <c r="A19" s="174"/>
      <c r="B19" s="61"/>
      <c r="C19" s="61"/>
      <c r="D19" s="71"/>
      <c r="E19" s="54"/>
      <c r="F19" s="62"/>
      <c r="G19" s="62"/>
      <c r="H19" s="62"/>
      <c r="I19" s="62"/>
      <c r="J19" s="62"/>
      <c r="K19" s="99"/>
      <c r="L19" s="51">
        <f t="shared" si="3"/>
        <v>0</v>
      </c>
      <c r="M19" s="51">
        <f>K19*H19</f>
        <v>0</v>
      </c>
      <c r="N19" s="51">
        <f>K19*I19</f>
        <v>0</v>
      </c>
      <c r="O19" s="51">
        <f>J19*K19</f>
        <v>0</v>
      </c>
    </row>
    <row r="20" spans="1:15" x14ac:dyDescent="0.2">
      <c r="A20" s="174"/>
      <c r="B20" s="61"/>
      <c r="C20" s="61"/>
      <c r="D20" s="71"/>
      <c r="E20" s="54"/>
      <c r="F20" s="62"/>
      <c r="G20" s="62"/>
      <c r="H20" s="62"/>
      <c r="I20" s="62"/>
      <c r="J20" s="62"/>
      <c r="K20" s="99"/>
      <c r="L20" s="51">
        <f t="shared" si="3"/>
        <v>0</v>
      </c>
      <c r="M20" s="51">
        <f>K20*H20</f>
        <v>0</v>
      </c>
      <c r="N20" s="51">
        <f>K20*I20</f>
        <v>0</v>
      </c>
      <c r="O20" s="51">
        <f>J20*K20</f>
        <v>0</v>
      </c>
    </row>
    <row r="21" spans="1:15" x14ac:dyDescent="0.2">
      <c r="A21" s="174"/>
      <c r="B21" s="61"/>
      <c r="C21" s="61"/>
      <c r="D21" s="71"/>
      <c r="E21" s="54"/>
      <c r="F21" s="62"/>
      <c r="G21" s="62"/>
      <c r="H21" s="62"/>
      <c r="I21" s="62"/>
      <c r="J21" s="62"/>
      <c r="K21" s="99"/>
      <c r="L21" s="51">
        <f t="shared" si="3"/>
        <v>0</v>
      </c>
      <c r="M21" s="51">
        <f>K21*H21</f>
        <v>0</v>
      </c>
      <c r="N21" s="51">
        <f>K21*I21</f>
        <v>0</v>
      </c>
      <c r="O21" s="51">
        <f>J21*K21</f>
        <v>0</v>
      </c>
    </row>
    <row r="22" spans="1:15" x14ac:dyDescent="0.2">
      <c r="A22" s="174"/>
      <c r="B22" s="172" t="s">
        <v>27</v>
      </c>
      <c r="C22" s="172"/>
      <c r="D22" s="172"/>
      <c r="E22" s="172"/>
      <c r="F22" s="172"/>
      <c r="G22" s="172"/>
      <c r="H22" s="172"/>
      <c r="I22" s="172"/>
      <c r="J22" s="172"/>
      <c r="K22" s="172"/>
      <c r="L22" s="56">
        <f>SUM(L18:L21)</f>
        <v>0</v>
      </c>
      <c r="M22" s="56">
        <f>SUM(M18:M21)</f>
        <v>0</v>
      </c>
      <c r="N22" s="56">
        <f t="shared" ref="N22" si="4">SUM(N18:N21)</f>
        <v>0</v>
      </c>
      <c r="O22" s="56">
        <f>SUM(O18:O21)</f>
        <v>0</v>
      </c>
    </row>
    <row r="23" spans="1:15" x14ac:dyDescent="0.2">
      <c r="A23" s="174" t="s">
        <v>22</v>
      </c>
      <c r="B23" s="61"/>
      <c r="C23" s="61"/>
      <c r="D23" s="61"/>
      <c r="E23" s="61"/>
      <c r="F23" s="61"/>
      <c r="G23" s="61"/>
      <c r="H23" s="61"/>
      <c r="I23" s="61"/>
      <c r="J23" s="61"/>
      <c r="K23" s="99"/>
      <c r="L23" s="51">
        <f t="shared" si="3"/>
        <v>0</v>
      </c>
      <c r="M23" s="51">
        <f>K23*H23</f>
        <v>0</v>
      </c>
      <c r="N23" s="51">
        <f>K23*I23</f>
        <v>0</v>
      </c>
      <c r="O23" s="51">
        <f>J23*K23</f>
        <v>0</v>
      </c>
    </row>
    <row r="24" spans="1:15" x14ac:dyDescent="0.2">
      <c r="A24" s="174"/>
      <c r="B24" s="61"/>
      <c r="C24" s="61"/>
      <c r="D24" s="71"/>
      <c r="E24" s="54"/>
      <c r="F24" s="62"/>
      <c r="G24" s="62"/>
      <c r="H24" s="62"/>
      <c r="I24" s="62"/>
      <c r="J24" s="62"/>
      <c r="K24" s="99"/>
      <c r="L24" s="51">
        <f t="shared" si="3"/>
        <v>0</v>
      </c>
      <c r="M24" s="51">
        <f>K24*H24</f>
        <v>0</v>
      </c>
      <c r="N24" s="51">
        <f>K24*I24</f>
        <v>0</v>
      </c>
      <c r="O24" s="51">
        <f>J24*K24</f>
        <v>0</v>
      </c>
    </row>
    <row r="25" spans="1:15" x14ac:dyDescent="0.2">
      <c r="A25" s="174"/>
      <c r="B25" s="61"/>
      <c r="C25" s="61"/>
      <c r="D25" s="71"/>
      <c r="E25" s="54"/>
      <c r="F25" s="62"/>
      <c r="G25" s="62"/>
      <c r="H25" s="62"/>
      <c r="I25" s="62"/>
      <c r="J25" s="62"/>
      <c r="K25" s="99"/>
      <c r="L25" s="51">
        <f t="shared" si="3"/>
        <v>0</v>
      </c>
      <c r="M25" s="51">
        <f>K25*H25</f>
        <v>0</v>
      </c>
      <c r="N25" s="51">
        <f>K25*I25</f>
        <v>0</v>
      </c>
      <c r="O25" s="51">
        <f>J25*K25</f>
        <v>0</v>
      </c>
    </row>
    <row r="26" spans="1:15" x14ac:dyDescent="0.2">
      <c r="A26" s="174"/>
      <c r="B26" s="61"/>
      <c r="C26" s="61"/>
      <c r="D26" s="71"/>
      <c r="E26" s="54"/>
      <c r="F26" s="62"/>
      <c r="G26" s="62"/>
      <c r="H26" s="62"/>
      <c r="I26" s="62"/>
      <c r="J26" s="62"/>
      <c r="K26" s="99"/>
      <c r="L26" s="51">
        <f t="shared" si="3"/>
        <v>0</v>
      </c>
      <c r="M26" s="51">
        <f>K26*H26</f>
        <v>0</v>
      </c>
      <c r="N26" s="51">
        <f>K26*I26</f>
        <v>0</v>
      </c>
      <c r="O26" s="51">
        <f>J26*K26</f>
        <v>0</v>
      </c>
    </row>
    <row r="27" spans="1:15" x14ac:dyDescent="0.2">
      <c r="A27" s="174"/>
      <c r="B27" s="61"/>
      <c r="C27" s="61"/>
      <c r="D27" s="71"/>
      <c r="E27" s="54"/>
      <c r="F27" s="62"/>
      <c r="G27" s="62"/>
      <c r="H27" s="62"/>
      <c r="I27" s="62"/>
      <c r="J27" s="62"/>
      <c r="K27" s="99"/>
      <c r="L27" s="51">
        <f t="shared" si="3"/>
        <v>0</v>
      </c>
      <c r="M27" s="51">
        <f>K27*H27</f>
        <v>0</v>
      </c>
      <c r="N27" s="51">
        <f>K27*I27</f>
        <v>0</v>
      </c>
      <c r="O27" s="51">
        <f>J27*K27</f>
        <v>0</v>
      </c>
    </row>
    <row r="28" spans="1:15" x14ac:dyDescent="0.2">
      <c r="A28" s="174"/>
      <c r="B28" s="172" t="s">
        <v>27</v>
      </c>
      <c r="C28" s="172"/>
      <c r="D28" s="172"/>
      <c r="E28" s="172"/>
      <c r="F28" s="172"/>
      <c r="G28" s="172"/>
      <c r="H28" s="172"/>
      <c r="I28" s="172"/>
      <c r="J28" s="172"/>
      <c r="K28" s="172"/>
      <c r="L28" s="56">
        <f>SUM(L23:L27)</f>
        <v>0</v>
      </c>
      <c r="M28" s="56">
        <f>SUM(M23:M27)</f>
        <v>0</v>
      </c>
      <c r="N28" s="56">
        <f t="shared" ref="N28" si="5">SUM(N23:N27)</f>
        <v>0</v>
      </c>
      <c r="O28" s="56">
        <f>SUM(O23:O27)</f>
        <v>0</v>
      </c>
    </row>
    <row r="29" spans="1:15" ht="25.5" x14ac:dyDescent="0.2">
      <c r="A29" s="100" t="s">
        <v>1567</v>
      </c>
      <c r="B29" s="61"/>
      <c r="C29" s="61"/>
      <c r="D29" s="61"/>
      <c r="E29" s="61"/>
      <c r="F29" s="61"/>
      <c r="G29" s="96">
        <f>(L17+L22+L28)*F29</f>
        <v>0</v>
      </c>
      <c r="H29" s="96">
        <v>0</v>
      </c>
      <c r="I29" s="96">
        <f>(N17+N22+N28)*F29</f>
        <v>0</v>
      </c>
      <c r="J29" s="96">
        <f>G29</f>
        <v>0</v>
      </c>
      <c r="K29" s="97">
        <v>0</v>
      </c>
      <c r="L29" s="4">
        <f t="shared" si="3"/>
        <v>0</v>
      </c>
      <c r="M29" s="4">
        <f>K29*H29</f>
        <v>0</v>
      </c>
      <c r="N29" s="4">
        <f>K29*I29</f>
        <v>0</v>
      </c>
      <c r="O29" s="4">
        <f>J29*K29</f>
        <v>0</v>
      </c>
    </row>
    <row r="30" spans="1:15" x14ac:dyDescent="0.2">
      <c r="A30" s="172" t="s">
        <v>29</v>
      </c>
      <c r="B30" s="172"/>
      <c r="C30" s="172"/>
      <c r="D30" s="172"/>
      <c r="E30" s="172"/>
      <c r="F30" s="172"/>
      <c r="G30" s="172"/>
      <c r="H30" s="172"/>
      <c r="I30" s="172"/>
      <c r="J30" s="172"/>
      <c r="K30" s="172"/>
      <c r="L30" s="56">
        <f>ROUND(L17+L22+L28+L29,2)</f>
        <v>0</v>
      </c>
      <c r="M30" s="56">
        <f t="shared" ref="M30:O30" si="6">ROUND(M17+M22+M28+M29,2)</f>
        <v>0</v>
      </c>
      <c r="N30" s="56">
        <f t="shared" si="6"/>
        <v>0</v>
      </c>
      <c r="O30" s="56">
        <f t="shared" si="6"/>
        <v>0</v>
      </c>
    </row>
    <row r="31" spans="1:15" x14ac:dyDescent="0.2">
      <c r="A31" s="172" t="s">
        <v>28</v>
      </c>
      <c r="B31" s="172"/>
      <c r="C31" s="172"/>
      <c r="D31" s="172"/>
      <c r="E31" s="172"/>
      <c r="F31" s="172"/>
      <c r="G31" s="172"/>
      <c r="H31" s="172"/>
      <c r="I31" s="172"/>
      <c r="J31" s="172"/>
      <c r="K31" s="172"/>
      <c r="L31" s="172"/>
      <c r="M31" s="172"/>
      <c r="N31" s="172"/>
      <c r="O31" s="57">
        <f>Ribasso</f>
        <v>0.10150000000000001</v>
      </c>
    </row>
    <row r="32" spans="1:15" x14ac:dyDescent="0.2">
      <c r="A32" s="172" t="s">
        <v>31</v>
      </c>
      <c r="B32" s="172"/>
      <c r="C32" s="172"/>
      <c r="D32" s="172"/>
      <c r="E32" s="172"/>
      <c r="F32" s="172"/>
      <c r="G32" s="172"/>
      <c r="H32" s="172"/>
      <c r="I32" s="172"/>
      <c r="J32" s="172"/>
      <c r="K32" s="172"/>
      <c r="L32" s="172"/>
      <c r="M32" s="172"/>
      <c r="N32" s="172"/>
      <c r="O32" s="56">
        <f>ROUND(O31*O30,2)</f>
        <v>0</v>
      </c>
    </row>
    <row r="33" spans="1:15" ht="19.5" x14ac:dyDescent="0.2">
      <c r="A33" s="170" t="s">
        <v>30</v>
      </c>
      <c r="B33" s="170"/>
      <c r="C33" s="170"/>
      <c r="D33" s="170"/>
      <c r="E33" s="170"/>
      <c r="F33" s="170"/>
      <c r="G33" s="170"/>
      <c r="H33" s="170"/>
      <c r="I33" s="170"/>
      <c r="J33" s="170"/>
      <c r="K33" s="170"/>
      <c r="L33" s="58">
        <f>L30-(O31*L30)</f>
        <v>0</v>
      </c>
      <c r="M33" s="58">
        <f>M30</f>
        <v>0</v>
      </c>
      <c r="N33" s="58">
        <f>N30</f>
        <v>0</v>
      </c>
      <c r="O33" s="58">
        <f>O30-O32</f>
        <v>0</v>
      </c>
    </row>
    <row r="34" spans="1:15" ht="19.5" x14ac:dyDescent="0.2">
      <c r="A34" s="170" t="s">
        <v>7</v>
      </c>
      <c r="B34" s="170"/>
      <c r="C34" s="170"/>
      <c r="D34" s="170"/>
      <c r="E34" s="170"/>
      <c r="F34" s="170"/>
      <c r="G34" s="170"/>
      <c r="H34" s="170"/>
      <c r="I34" s="170"/>
      <c r="J34" s="170"/>
      <c r="K34" s="170"/>
      <c r="L34" s="170"/>
      <c r="M34" s="170"/>
      <c r="N34" s="170"/>
      <c r="O34" s="98">
        <f>M33+N33+O33</f>
        <v>0</v>
      </c>
    </row>
    <row r="35" spans="1:15" x14ac:dyDescent="0.2">
      <c r="A35" s="59"/>
      <c r="B35" s="59"/>
      <c r="C35" s="59"/>
      <c r="D35" s="5" t="s">
        <v>4</v>
      </c>
    </row>
    <row r="36" spans="1:15" x14ac:dyDescent="0.2">
      <c r="A36" s="63"/>
      <c r="B36" s="63"/>
      <c r="C36" s="63"/>
      <c r="D36" s="5" t="s">
        <v>37</v>
      </c>
    </row>
  </sheetData>
  <mergeCells count="22">
    <mergeCell ref="A34:N34"/>
    <mergeCell ref="B22:K22"/>
    <mergeCell ref="A30:K30"/>
    <mergeCell ref="A31:N31"/>
    <mergeCell ref="A32:N32"/>
    <mergeCell ref="A33:K33"/>
    <mergeCell ref="A23:A28"/>
    <mergeCell ref="B28:K28"/>
    <mergeCell ref="A11:A17"/>
    <mergeCell ref="B17:K17"/>
    <mergeCell ref="A18:A22"/>
    <mergeCell ref="B1:O1"/>
    <mergeCell ref="A2:O2"/>
    <mergeCell ref="C3:I3"/>
    <mergeCell ref="J3:K3"/>
    <mergeCell ref="L3:O9"/>
    <mergeCell ref="C4:I5"/>
    <mergeCell ref="J4:J5"/>
    <mergeCell ref="B6:K6"/>
    <mergeCell ref="C7:K7"/>
    <mergeCell ref="D8:K8"/>
    <mergeCell ref="B9:K9"/>
  </mergeCells>
  <pageMargins left="0.7" right="0.7" top="0.75" bottom="0.75" header="0.3" footer="0.3"/>
  <pageSetup paperSize="8" scale="68"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3400-000000000000}">
          <x14:formula1>
            <xm:f>Appoggio!$C$2:$C$3</xm:f>
          </x14:formula1>
          <xm:sqref>K29</xm:sqref>
        </x14:dataValidation>
        <x14:dataValidation type="list" allowBlank="1" showInputMessage="1" showErrorMessage="1" xr:uid="{00000000-0002-0000-3400-000001000000}">
          <x14:formula1>
            <xm:f>Appoggio!$D$2:$D$3</xm:f>
          </x14:formula1>
          <xm:sqref>J4:J5</xm:sqref>
        </x14:dataValidation>
        <x14:dataValidation type="list" allowBlank="1" showInputMessage="1" showErrorMessage="1" xr:uid="{00000000-0002-0000-3400-000002000000}">
          <x14:formula1>
            <xm:f>Appoggio!$A$2:$A$5</xm:f>
          </x14:formula1>
          <xm:sqref>B7</xm:sqref>
        </x14:dataValidation>
      </x14:dataValidations>
    </ext>
  </extLst>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A1:O36"/>
  <sheetViews>
    <sheetView topLeftCell="G13" zoomScaleNormal="100" workbookViewId="0">
      <selection activeCell="E47" sqref="A1:E49"/>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0"/>
      <c r="B1" s="152" t="s">
        <v>1560</v>
      </c>
      <c r="C1" s="153"/>
      <c r="D1" s="153"/>
      <c r="E1" s="153"/>
      <c r="F1" s="153"/>
      <c r="G1" s="153"/>
      <c r="H1" s="153"/>
      <c r="I1" s="153"/>
      <c r="J1" s="153"/>
      <c r="K1" s="153"/>
      <c r="L1" s="153"/>
      <c r="M1" s="153"/>
      <c r="N1" s="153"/>
      <c r="O1" s="154"/>
    </row>
    <row r="2" spans="1:15" ht="19.5" x14ac:dyDescent="0.25">
      <c r="A2" s="149" t="s">
        <v>1559</v>
      </c>
      <c r="B2" s="150"/>
      <c r="C2" s="150"/>
      <c r="D2" s="150"/>
      <c r="E2" s="150"/>
      <c r="F2" s="150"/>
      <c r="G2" s="150"/>
      <c r="H2" s="150"/>
      <c r="I2" s="150"/>
      <c r="J2" s="150"/>
      <c r="K2" s="150"/>
      <c r="L2" s="150"/>
      <c r="M2" s="150"/>
      <c r="N2" s="150"/>
      <c r="O2" s="151"/>
    </row>
    <row r="3" spans="1:15" x14ac:dyDescent="0.2">
      <c r="A3" s="30" t="s">
        <v>0</v>
      </c>
      <c r="B3" s="82" t="str">
        <f>INTESTAZIONE!B2</f>
        <v>Tecnocostruzioni s.r.l.</v>
      </c>
      <c r="C3" s="164" t="s">
        <v>1558</v>
      </c>
      <c r="D3" s="165"/>
      <c r="E3" s="165"/>
      <c r="F3" s="165"/>
      <c r="G3" s="165"/>
      <c r="H3" s="165"/>
      <c r="I3" s="166"/>
      <c r="J3" s="203" t="s">
        <v>1616</v>
      </c>
      <c r="K3" s="204"/>
      <c r="L3" s="155"/>
      <c r="M3" s="155"/>
      <c r="N3" s="156"/>
      <c r="O3" s="157"/>
    </row>
    <row r="4" spans="1:15" ht="30" customHeight="1" x14ac:dyDescent="0.2">
      <c r="A4" s="30" t="s">
        <v>1</v>
      </c>
      <c r="B4" s="44"/>
      <c r="C4" s="179"/>
      <c r="D4" s="180"/>
      <c r="E4" s="180"/>
      <c r="F4" s="180"/>
      <c r="G4" s="180"/>
      <c r="H4" s="180"/>
      <c r="I4" s="181"/>
      <c r="J4" s="205"/>
      <c r="K4" s="45" t="s">
        <v>1617</v>
      </c>
      <c r="L4" s="158"/>
      <c r="M4" s="158"/>
      <c r="N4" s="159"/>
      <c r="O4" s="160"/>
    </row>
    <row r="5" spans="1:15" x14ac:dyDescent="0.2">
      <c r="A5" s="30" t="s">
        <v>2</v>
      </c>
      <c r="B5" s="46"/>
      <c r="C5" s="167"/>
      <c r="D5" s="168"/>
      <c r="E5" s="168"/>
      <c r="F5" s="168"/>
      <c r="G5" s="168"/>
      <c r="H5" s="168"/>
      <c r="I5" s="169"/>
      <c r="J5" s="206"/>
      <c r="K5" s="47"/>
      <c r="L5" s="158"/>
      <c r="M5" s="158"/>
      <c r="N5" s="159"/>
      <c r="O5" s="160"/>
    </row>
    <row r="6" spans="1:15" x14ac:dyDescent="0.2">
      <c r="A6" s="83" t="s">
        <v>19</v>
      </c>
      <c r="B6" s="202"/>
      <c r="C6" s="202"/>
      <c r="D6" s="202"/>
      <c r="E6" s="202"/>
      <c r="F6" s="202"/>
      <c r="G6" s="202"/>
      <c r="H6" s="202"/>
      <c r="I6" s="202"/>
      <c r="J6" s="202"/>
      <c r="K6" s="202"/>
      <c r="L6" s="158"/>
      <c r="M6" s="158"/>
      <c r="N6" s="159"/>
      <c r="O6" s="160"/>
    </row>
    <row r="7" spans="1:15" x14ac:dyDescent="0.2">
      <c r="A7" s="83" t="s">
        <v>39</v>
      </c>
      <c r="B7" s="30"/>
      <c r="C7" s="171" t="s">
        <v>40</v>
      </c>
      <c r="D7" s="171"/>
      <c r="E7" s="171"/>
      <c r="F7" s="171"/>
      <c r="G7" s="171"/>
      <c r="H7" s="171"/>
      <c r="I7" s="171"/>
      <c r="J7" s="171"/>
      <c r="K7" s="171"/>
      <c r="L7" s="158"/>
      <c r="M7" s="158"/>
      <c r="N7" s="159"/>
      <c r="O7" s="160"/>
    </row>
    <row r="8" spans="1:15" x14ac:dyDescent="0.2">
      <c r="A8" s="84" t="s">
        <v>1557</v>
      </c>
      <c r="B8" s="30"/>
      <c r="C8" s="30"/>
      <c r="D8" s="171" t="s">
        <v>41</v>
      </c>
      <c r="E8" s="171"/>
      <c r="F8" s="171"/>
      <c r="G8" s="171"/>
      <c r="H8" s="171"/>
      <c r="I8" s="171"/>
      <c r="J8" s="171"/>
      <c r="K8" s="171"/>
      <c r="L8" s="158"/>
      <c r="M8" s="158"/>
      <c r="N8" s="159"/>
      <c r="O8" s="160"/>
    </row>
    <row r="9" spans="1:15" ht="84" customHeight="1" x14ac:dyDescent="0.2">
      <c r="A9" s="84" t="s">
        <v>3</v>
      </c>
      <c r="B9" s="173"/>
      <c r="C9" s="173"/>
      <c r="D9" s="173"/>
      <c r="E9" s="173"/>
      <c r="F9" s="173"/>
      <c r="G9" s="173"/>
      <c r="H9" s="173"/>
      <c r="I9" s="173"/>
      <c r="J9" s="173"/>
      <c r="K9" s="173"/>
      <c r="L9" s="161"/>
      <c r="M9" s="161"/>
      <c r="N9" s="162"/>
      <c r="O9" s="163"/>
    </row>
    <row r="10" spans="1:15" ht="63.75" x14ac:dyDescent="0.2">
      <c r="A10" s="48" t="s">
        <v>38</v>
      </c>
      <c r="B10" s="49" t="s">
        <v>9</v>
      </c>
      <c r="C10" s="49" t="s">
        <v>1568</v>
      </c>
      <c r="D10" s="49" t="s">
        <v>3</v>
      </c>
      <c r="E10" s="49" t="s">
        <v>13</v>
      </c>
      <c r="F10" s="49" t="s">
        <v>14</v>
      </c>
      <c r="G10" s="49" t="s">
        <v>16</v>
      </c>
      <c r="H10" s="49" t="s">
        <v>17</v>
      </c>
      <c r="I10" s="49" t="s">
        <v>18</v>
      </c>
      <c r="J10" s="49" t="s">
        <v>15</v>
      </c>
      <c r="K10" s="49" t="s">
        <v>23</v>
      </c>
      <c r="L10" s="49" t="s">
        <v>1556</v>
      </c>
      <c r="M10" s="49" t="s">
        <v>26</v>
      </c>
      <c r="N10" s="49" t="s">
        <v>25</v>
      </c>
      <c r="O10" s="49" t="s">
        <v>24</v>
      </c>
    </row>
    <row r="11" spans="1:15" x14ac:dyDescent="0.2">
      <c r="A11" s="175" t="s">
        <v>20</v>
      </c>
      <c r="B11" s="61"/>
      <c r="C11" s="61"/>
      <c r="D11" s="61"/>
      <c r="E11" s="61"/>
      <c r="F11" s="61"/>
      <c r="G11" s="61"/>
      <c r="H11" s="61"/>
      <c r="I11" s="61"/>
      <c r="J11" s="61"/>
      <c r="K11" s="99"/>
      <c r="L11" s="51">
        <f>G11*K11</f>
        <v>0</v>
      </c>
      <c r="M11" s="51">
        <f t="shared" ref="M11:M16" si="0">K11*H11</f>
        <v>0</v>
      </c>
      <c r="N11" s="51">
        <f t="shared" ref="N11:N16" si="1">K11*I11</f>
        <v>0</v>
      </c>
      <c r="O11" s="51">
        <f t="shared" ref="O11:O16" si="2">J11*K11</f>
        <v>0</v>
      </c>
    </row>
    <row r="12" spans="1:15" x14ac:dyDescent="0.2">
      <c r="A12" s="175"/>
      <c r="B12" s="61"/>
      <c r="C12" s="61"/>
      <c r="D12" s="71"/>
      <c r="E12" s="61"/>
      <c r="F12" s="62"/>
      <c r="G12" s="62"/>
      <c r="H12" s="62"/>
      <c r="I12" s="62"/>
      <c r="J12" s="62"/>
      <c r="K12" s="99"/>
      <c r="L12" s="51">
        <f t="shared" ref="L12:L29" si="3">G12*K12</f>
        <v>0</v>
      </c>
      <c r="M12" s="51">
        <f t="shared" si="0"/>
        <v>0</v>
      </c>
      <c r="N12" s="51">
        <f t="shared" si="1"/>
        <v>0</v>
      </c>
      <c r="O12" s="51">
        <f t="shared" si="2"/>
        <v>0</v>
      </c>
    </row>
    <row r="13" spans="1:15" x14ac:dyDescent="0.2">
      <c r="A13" s="175"/>
      <c r="B13" s="61"/>
      <c r="C13" s="61"/>
      <c r="D13" s="71"/>
      <c r="E13" s="61"/>
      <c r="F13" s="62"/>
      <c r="G13" s="62"/>
      <c r="H13" s="62"/>
      <c r="I13" s="62"/>
      <c r="J13" s="62"/>
      <c r="K13" s="52"/>
      <c r="L13" s="51">
        <f t="shared" si="3"/>
        <v>0</v>
      </c>
      <c r="M13" s="51">
        <f t="shared" si="0"/>
        <v>0</v>
      </c>
      <c r="N13" s="51">
        <f t="shared" si="1"/>
        <v>0</v>
      </c>
      <c r="O13" s="51">
        <f t="shared" si="2"/>
        <v>0</v>
      </c>
    </row>
    <row r="14" spans="1:15" x14ac:dyDescent="0.2">
      <c r="A14" s="175"/>
      <c r="B14" s="61"/>
      <c r="C14" s="61"/>
      <c r="D14" s="71"/>
      <c r="E14" s="61"/>
      <c r="F14" s="62"/>
      <c r="G14" s="62"/>
      <c r="H14" s="62"/>
      <c r="I14" s="62"/>
      <c r="J14" s="62"/>
      <c r="K14" s="50"/>
      <c r="L14" s="51">
        <f t="shared" si="3"/>
        <v>0</v>
      </c>
      <c r="M14" s="51">
        <f t="shared" si="0"/>
        <v>0</v>
      </c>
      <c r="N14" s="51">
        <f t="shared" si="1"/>
        <v>0</v>
      </c>
      <c r="O14" s="51">
        <f t="shared" si="2"/>
        <v>0</v>
      </c>
    </row>
    <row r="15" spans="1:15" x14ac:dyDescent="0.2">
      <c r="A15" s="175"/>
      <c r="B15" s="61"/>
      <c r="C15" s="61"/>
      <c r="D15" s="53"/>
      <c r="E15" s="54"/>
      <c r="F15" s="55"/>
      <c r="G15" s="55"/>
      <c r="H15" s="55"/>
      <c r="I15" s="55"/>
      <c r="J15" s="55"/>
      <c r="K15" s="50"/>
      <c r="L15" s="51">
        <f t="shared" si="3"/>
        <v>0</v>
      </c>
      <c r="M15" s="51">
        <f t="shared" si="0"/>
        <v>0</v>
      </c>
      <c r="N15" s="51">
        <f t="shared" si="1"/>
        <v>0</v>
      </c>
      <c r="O15" s="51">
        <f t="shared" si="2"/>
        <v>0</v>
      </c>
    </row>
    <row r="16" spans="1:15" x14ac:dyDescent="0.2">
      <c r="A16" s="175"/>
      <c r="B16" s="62"/>
      <c r="C16" s="62"/>
      <c r="D16" s="72"/>
      <c r="E16" s="62"/>
      <c r="F16" s="62"/>
      <c r="G16" s="62"/>
      <c r="H16" s="55"/>
      <c r="I16" s="55"/>
      <c r="J16" s="55"/>
      <c r="K16" s="50"/>
      <c r="L16" s="51">
        <f t="shared" si="3"/>
        <v>0</v>
      </c>
      <c r="M16" s="51">
        <f t="shared" si="0"/>
        <v>0</v>
      </c>
      <c r="N16" s="51">
        <f t="shared" si="1"/>
        <v>0</v>
      </c>
      <c r="O16" s="51">
        <f t="shared" si="2"/>
        <v>0</v>
      </c>
    </row>
    <row r="17" spans="1:15" x14ac:dyDescent="0.2">
      <c r="A17" s="175"/>
      <c r="B17" s="172" t="s">
        <v>27</v>
      </c>
      <c r="C17" s="172"/>
      <c r="D17" s="172"/>
      <c r="E17" s="172"/>
      <c r="F17" s="172"/>
      <c r="G17" s="172"/>
      <c r="H17" s="172"/>
      <c r="I17" s="172"/>
      <c r="J17" s="172"/>
      <c r="K17" s="172"/>
      <c r="L17" s="56">
        <f>SUM(L11:L16)</f>
        <v>0</v>
      </c>
      <c r="M17" s="56">
        <f>SUM(M11:M16)</f>
        <v>0</v>
      </c>
      <c r="N17" s="56">
        <f>SUM(N11:N16)</f>
        <v>0</v>
      </c>
      <c r="O17" s="56">
        <f>SUM(O11:O16)</f>
        <v>0</v>
      </c>
    </row>
    <row r="18" spans="1:15" x14ac:dyDescent="0.2">
      <c r="A18" s="174" t="s">
        <v>21</v>
      </c>
      <c r="B18" s="61"/>
      <c r="C18" s="61"/>
      <c r="D18" s="61"/>
      <c r="E18" s="61"/>
      <c r="F18" s="61"/>
      <c r="G18" s="61"/>
      <c r="H18" s="61"/>
      <c r="I18" s="61"/>
      <c r="J18" s="61"/>
      <c r="K18" s="99"/>
      <c r="L18" s="51">
        <f t="shared" si="3"/>
        <v>0</v>
      </c>
      <c r="M18" s="51">
        <f>K18*H18</f>
        <v>0</v>
      </c>
      <c r="N18" s="51">
        <f>K18*I18</f>
        <v>0</v>
      </c>
      <c r="O18" s="51">
        <f>J18*K18</f>
        <v>0</v>
      </c>
    </row>
    <row r="19" spans="1:15" x14ac:dyDescent="0.2">
      <c r="A19" s="174"/>
      <c r="B19" s="61"/>
      <c r="C19" s="61"/>
      <c r="D19" s="71"/>
      <c r="E19" s="54"/>
      <c r="F19" s="62"/>
      <c r="G19" s="62"/>
      <c r="H19" s="62"/>
      <c r="I19" s="62"/>
      <c r="J19" s="62"/>
      <c r="K19" s="99"/>
      <c r="L19" s="51">
        <f t="shared" si="3"/>
        <v>0</v>
      </c>
      <c r="M19" s="51">
        <f>K19*H19</f>
        <v>0</v>
      </c>
      <c r="N19" s="51">
        <f>K19*I19</f>
        <v>0</v>
      </c>
      <c r="O19" s="51">
        <f>J19*K19</f>
        <v>0</v>
      </c>
    </row>
    <row r="20" spans="1:15" x14ac:dyDescent="0.2">
      <c r="A20" s="174"/>
      <c r="B20" s="61"/>
      <c r="C20" s="61"/>
      <c r="D20" s="71"/>
      <c r="E20" s="54"/>
      <c r="F20" s="62"/>
      <c r="G20" s="62"/>
      <c r="H20" s="62"/>
      <c r="I20" s="62"/>
      <c r="J20" s="62"/>
      <c r="K20" s="99"/>
      <c r="L20" s="51">
        <f t="shared" si="3"/>
        <v>0</v>
      </c>
      <c r="M20" s="51">
        <f>K20*H20</f>
        <v>0</v>
      </c>
      <c r="N20" s="51">
        <f>K20*I20</f>
        <v>0</v>
      </c>
      <c r="O20" s="51">
        <f>J20*K20</f>
        <v>0</v>
      </c>
    </row>
    <row r="21" spans="1:15" x14ac:dyDescent="0.2">
      <c r="A21" s="174"/>
      <c r="B21" s="61"/>
      <c r="C21" s="61"/>
      <c r="D21" s="71"/>
      <c r="E21" s="54"/>
      <c r="F21" s="62"/>
      <c r="G21" s="62"/>
      <c r="H21" s="62"/>
      <c r="I21" s="62"/>
      <c r="J21" s="62"/>
      <c r="K21" s="99"/>
      <c r="L21" s="51">
        <f t="shared" si="3"/>
        <v>0</v>
      </c>
      <c r="M21" s="51">
        <f>K21*H21</f>
        <v>0</v>
      </c>
      <c r="N21" s="51">
        <f>K21*I21</f>
        <v>0</v>
      </c>
      <c r="O21" s="51">
        <f>J21*K21</f>
        <v>0</v>
      </c>
    </row>
    <row r="22" spans="1:15" x14ac:dyDescent="0.2">
      <c r="A22" s="174"/>
      <c r="B22" s="172" t="s">
        <v>27</v>
      </c>
      <c r="C22" s="172"/>
      <c r="D22" s="172"/>
      <c r="E22" s="172"/>
      <c r="F22" s="172"/>
      <c r="G22" s="172"/>
      <c r="H22" s="172"/>
      <c r="I22" s="172"/>
      <c r="J22" s="172"/>
      <c r="K22" s="172"/>
      <c r="L22" s="56">
        <f>SUM(L18:L21)</f>
        <v>0</v>
      </c>
      <c r="M22" s="56">
        <f>SUM(M18:M21)</f>
        <v>0</v>
      </c>
      <c r="N22" s="56">
        <f t="shared" ref="N22" si="4">SUM(N18:N21)</f>
        <v>0</v>
      </c>
      <c r="O22" s="56">
        <f>SUM(O18:O21)</f>
        <v>0</v>
      </c>
    </row>
    <row r="23" spans="1:15" x14ac:dyDescent="0.2">
      <c r="A23" s="174" t="s">
        <v>22</v>
      </c>
      <c r="B23" s="61"/>
      <c r="C23" s="61"/>
      <c r="D23" s="61"/>
      <c r="E23" s="61"/>
      <c r="F23" s="61"/>
      <c r="G23" s="61"/>
      <c r="H23" s="61"/>
      <c r="I23" s="61"/>
      <c r="J23" s="61"/>
      <c r="K23" s="99"/>
      <c r="L23" s="51">
        <f t="shared" si="3"/>
        <v>0</v>
      </c>
      <c r="M23" s="51">
        <f>K23*H23</f>
        <v>0</v>
      </c>
      <c r="N23" s="51">
        <f>K23*I23</f>
        <v>0</v>
      </c>
      <c r="O23" s="51">
        <f>J23*K23</f>
        <v>0</v>
      </c>
    </row>
    <row r="24" spans="1:15" x14ac:dyDescent="0.2">
      <c r="A24" s="174"/>
      <c r="B24" s="61"/>
      <c r="C24" s="61"/>
      <c r="D24" s="71"/>
      <c r="E24" s="54"/>
      <c r="F24" s="62"/>
      <c r="G24" s="62"/>
      <c r="H24" s="62"/>
      <c r="I24" s="62"/>
      <c r="J24" s="62"/>
      <c r="K24" s="99"/>
      <c r="L24" s="51">
        <f t="shared" si="3"/>
        <v>0</v>
      </c>
      <c r="M24" s="51">
        <f>K24*H24</f>
        <v>0</v>
      </c>
      <c r="N24" s="51">
        <f>K24*I24</f>
        <v>0</v>
      </c>
      <c r="O24" s="51">
        <f>J24*K24</f>
        <v>0</v>
      </c>
    </row>
    <row r="25" spans="1:15" x14ac:dyDescent="0.2">
      <c r="A25" s="174"/>
      <c r="B25" s="61"/>
      <c r="C25" s="61"/>
      <c r="D25" s="71"/>
      <c r="E25" s="54"/>
      <c r="F25" s="62"/>
      <c r="G25" s="62"/>
      <c r="H25" s="62"/>
      <c r="I25" s="62"/>
      <c r="J25" s="62"/>
      <c r="K25" s="99"/>
      <c r="L25" s="51">
        <f t="shared" si="3"/>
        <v>0</v>
      </c>
      <c r="M25" s="51">
        <f>K25*H25</f>
        <v>0</v>
      </c>
      <c r="N25" s="51">
        <f>K25*I25</f>
        <v>0</v>
      </c>
      <c r="O25" s="51">
        <f>J25*K25</f>
        <v>0</v>
      </c>
    </row>
    <row r="26" spans="1:15" x14ac:dyDescent="0.2">
      <c r="A26" s="174"/>
      <c r="B26" s="61"/>
      <c r="C26" s="61"/>
      <c r="D26" s="71"/>
      <c r="E26" s="54"/>
      <c r="F26" s="62"/>
      <c r="G26" s="62"/>
      <c r="H26" s="62"/>
      <c r="I26" s="62"/>
      <c r="J26" s="62"/>
      <c r="K26" s="99"/>
      <c r="L26" s="51">
        <f t="shared" si="3"/>
        <v>0</v>
      </c>
      <c r="M26" s="51">
        <f>K26*H26</f>
        <v>0</v>
      </c>
      <c r="N26" s="51">
        <f>K26*I26</f>
        <v>0</v>
      </c>
      <c r="O26" s="51">
        <f>J26*K26</f>
        <v>0</v>
      </c>
    </row>
    <row r="27" spans="1:15" x14ac:dyDescent="0.2">
      <c r="A27" s="174"/>
      <c r="B27" s="61"/>
      <c r="C27" s="61"/>
      <c r="D27" s="71"/>
      <c r="E27" s="54"/>
      <c r="F27" s="62"/>
      <c r="G27" s="62"/>
      <c r="H27" s="62"/>
      <c r="I27" s="62"/>
      <c r="J27" s="62"/>
      <c r="K27" s="99"/>
      <c r="L27" s="51">
        <f t="shared" si="3"/>
        <v>0</v>
      </c>
      <c r="M27" s="51">
        <f>K27*H27</f>
        <v>0</v>
      </c>
      <c r="N27" s="51">
        <f>K27*I27</f>
        <v>0</v>
      </c>
      <c r="O27" s="51">
        <f>J27*K27</f>
        <v>0</v>
      </c>
    </row>
    <row r="28" spans="1:15" x14ac:dyDescent="0.2">
      <c r="A28" s="174"/>
      <c r="B28" s="172" t="s">
        <v>27</v>
      </c>
      <c r="C28" s="172"/>
      <c r="D28" s="172"/>
      <c r="E28" s="172"/>
      <c r="F28" s="172"/>
      <c r="G28" s="172"/>
      <c r="H28" s="172"/>
      <c r="I28" s="172"/>
      <c r="J28" s="172"/>
      <c r="K28" s="172"/>
      <c r="L28" s="56">
        <f>SUM(L23:L27)</f>
        <v>0</v>
      </c>
      <c r="M28" s="56">
        <f>SUM(M23:M27)</f>
        <v>0</v>
      </c>
      <c r="N28" s="56">
        <f t="shared" ref="N28" si="5">SUM(N23:N27)</f>
        <v>0</v>
      </c>
      <c r="O28" s="56">
        <f>SUM(O23:O27)</f>
        <v>0</v>
      </c>
    </row>
    <row r="29" spans="1:15" ht="25.5" x14ac:dyDescent="0.2">
      <c r="A29" s="100" t="s">
        <v>1567</v>
      </c>
      <c r="B29" s="61"/>
      <c r="C29" s="61"/>
      <c r="D29" s="61"/>
      <c r="E29" s="61"/>
      <c r="F29" s="61"/>
      <c r="G29" s="96">
        <f>(L17+L22+L28)*F29</f>
        <v>0</v>
      </c>
      <c r="H29" s="96">
        <v>0</v>
      </c>
      <c r="I29" s="96">
        <f>(N17+N22+N28)*F29</f>
        <v>0</v>
      </c>
      <c r="J29" s="96">
        <f>G29</f>
        <v>0</v>
      </c>
      <c r="K29" s="97">
        <v>0</v>
      </c>
      <c r="L29" s="4">
        <f t="shared" si="3"/>
        <v>0</v>
      </c>
      <c r="M29" s="4">
        <f>K29*H29</f>
        <v>0</v>
      </c>
      <c r="N29" s="4">
        <f>K29*I29</f>
        <v>0</v>
      </c>
      <c r="O29" s="4">
        <f>J29*K29</f>
        <v>0</v>
      </c>
    </row>
    <row r="30" spans="1:15" x14ac:dyDescent="0.2">
      <c r="A30" s="172" t="s">
        <v>29</v>
      </c>
      <c r="B30" s="172"/>
      <c r="C30" s="172"/>
      <c r="D30" s="172"/>
      <c r="E30" s="172"/>
      <c r="F30" s="172"/>
      <c r="G30" s="172"/>
      <c r="H30" s="172"/>
      <c r="I30" s="172"/>
      <c r="J30" s="172"/>
      <c r="K30" s="172"/>
      <c r="L30" s="56">
        <f>ROUND(L17+L22+L28+L29,2)</f>
        <v>0</v>
      </c>
      <c r="M30" s="56">
        <f t="shared" ref="M30:O30" si="6">ROUND(M17+M22+M28+M29,2)</f>
        <v>0</v>
      </c>
      <c r="N30" s="56">
        <f t="shared" si="6"/>
        <v>0</v>
      </c>
      <c r="O30" s="56">
        <f t="shared" si="6"/>
        <v>0</v>
      </c>
    </row>
    <row r="31" spans="1:15" x14ac:dyDescent="0.2">
      <c r="A31" s="172" t="s">
        <v>28</v>
      </c>
      <c r="B31" s="172"/>
      <c r="C31" s="172"/>
      <c r="D31" s="172"/>
      <c r="E31" s="172"/>
      <c r="F31" s="172"/>
      <c r="G31" s="172"/>
      <c r="H31" s="172"/>
      <c r="I31" s="172"/>
      <c r="J31" s="172"/>
      <c r="K31" s="172"/>
      <c r="L31" s="172"/>
      <c r="M31" s="172"/>
      <c r="N31" s="172"/>
      <c r="O31" s="57">
        <f>Ribasso</f>
        <v>0.10150000000000001</v>
      </c>
    </row>
    <row r="32" spans="1:15" x14ac:dyDescent="0.2">
      <c r="A32" s="172" t="s">
        <v>31</v>
      </c>
      <c r="B32" s="172"/>
      <c r="C32" s="172"/>
      <c r="D32" s="172"/>
      <c r="E32" s="172"/>
      <c r="F32" s="172"/>
      <c r="G32" s="172"/>
      <c r="H32" s="172"/>
      <c r="I32" s="172"/>
      <c r="J32" s="172"/>
      <c r="K32" s="172"/>
      <c r="L32" s="172"/>
      <c r="M32" s="172"/>
      <c r="N32" s="172"/>
      <c r="O32" s="56">
        <f>ROUND(O31*O30,2)</f>
        <v>0</v>
      </c>
    </row>
    <row r="33" spans="1:15" ht="19.5" x14ac:dyDescent="0.2">
      <c r="A33" s="170" t="s">
        <v>30</v>
      </c>
      <c r="B33" s="170"/>
      <c r="C33" s="170"/>
      <c r="D33" s="170"/>
      <c r="E33" s="170"/>
      <c r="F33" s="170"/>
      <c r="G33" s="170"/>
      <c r="H33" s="170"/>
      <c r="I33" s="170"/>
      <c r="J33" s="170"/>
      <c r="K33" s="170"/>
      <c r="L33" s="58">
        <f>L30-(O31*L30)</f>
        <v>0</v>
      </c>
      <c r="M33" s="58">
        <f>M30</f>
        <v>0</v>
      </c>
      <c r="N33" s="58">
        <f>N30</f>
        <v>0</v>
      </c>
      <c r="O33" s="58">
        <f>O30-O32</f>
        <v>0</v>
      </c>
    </row>
    <row r="34" spans="1:15" ht="19.5" x14ac:dyDescent="0.2">
      <c r="A34" s="170" t="s">
        <v>7</v>
      </c>
      <c r="B34" s="170"/>
      <c r="C34" s="170"/>
      <c r="D34" s="170"/>
      <c r="E34" s="170"/>
      <c r="F34" s="170"/>
      <c r="G34" s="170"/>
      <c r="H34" s="170"/>
      <c r="I34" s="170"/>
      <c r="J34" s="170"/>
      <c r="K34" s="170"/>
      <c r="L34" s="170"/>
      <c r="M34" s="170"/>
      <c r="N34" s="170"/>
      <c r="O34" s="98">
        <f>M33+N33+O33</f>
        <v>0</v>
      </c>
    </row>
    <row r="35" spans="1:15" x14ac:dyDescent="0.2">
      <c r="A35" s="59"/>
      <c r="B35" s="59"/>
      <c r="C35" s="59"/>
      <c r="D35" s="5" t="s">
        <v>4</v>
      </c>
    </row>
    <row r="36" spans="1:15" x14ac:dyDescent="0.2">
      <c r="A36" s="63"/>
      <c r="B36" s="63"/>
      <c r="C36" s="63"/>
      <c r="D36" s="5" t="s">
        <v>37</v>
      </c>
    </row>
  </sheetData>
  <mergeCells count="22">
    <mergeCell ref="A34:N34"/>
    <mergeCell ref="B22:K22"/>
    <mergeCell ref="A30:K30"/>
    <mergeCell ref="A31:N31"/>
    <mergeCell ref="A32:N32"/>
    <mergeCell ref="A33:K33"/>
    <mergeCell ref="A23:A28"/>
    <mergeCell ref="B28:K28"/>
    <mergeCell ref="A11:A17"/>
    <mergeCell ref="B17:K17"/>
    <mergeCell ref="A18:A22"/>
    <mergeCell ref="B1:O1"/>
    <mergeCell ref="A2:O2"/>
    <mergeCell ref="C3:I3"/>
    <mergeCell ref="J3:K3"/>
    <mergeCell ref="L3:O9"/>
    <mergeCell ref="C4:I5"/>
    <mergeCell ref="J4:J5"/>
    <mergeCell ref="B6:K6"/>
    <mergeCell ref="C7:K7"/>
    <mergeCell ref="D8:K8"/>
    <mergeCell ref="B9:K9"/>
  </mergeCells>
  <pageMargins left="0.7" right="0.7" top="0.75" bottom="0.75" header="0.3" footer="0.3"/>
  <pageSetup paperSize="8" scale="68"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3500-000000000000}">
          <x14:formula1>
            <xm:f>Appoggio!$A$2:$A$5</xm:f>
          </x14:formula1>
          <xm:sqref>B7</xm:sqref>
        </x14:dataValidation>
        <x14:dataValidation type="list" allowBlank="1" showInputMessage="1" showErrorMessage="1" xr:uid="{00000000-0002-0000-3500-000001000000}">
          <x14:formula1>
            <xm:f>Appoggio!$D$2:$D$3</xm:f>
          </x14:formula1>
          <xm:sqref>J4:J5</xm:sqref>
        </x14:dataValidation>
        <x14:dataValidation type="list" allowBlank="1" showInputMessage="1" showErrorMessage="1" xr:uid="{00000000-0002-0000-3500-000002000000}">
          <x14:formula1>
            <xm:f>Appoggio!$C$2:$C$3</xm:f>
          </x14:formula1>
          <xm:sqref>K29</xm:sqref>
        </x14:dataValidation>
      </x14:dataValidations>
    </ext>
  </extLst>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O36"/>
  <sheetViews>
    <sheetView topLeftCell="G13" zoomScaleNormal="100" workbookViewId="0">
      <selection activeCell="E47" sqref="A1:E49"/>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0"/>
      <c r="B1" s="152" t="s">
        <v>1560</v>
      </c>
      <c r="C1" s="153"/>
      <c r="D1" s="153"/>
      <c r="E1" s="153"/>
      <c r="F1" s="153"/>
      <c r="G1" s="153"/>
      <c r="H1" s="153"/>
      <c r="I1" s="153"/>
      <c r="J1" s="153"/>
      <c r="K1" s="153"/>
      <c r="L1" s="153"/>
      <c r="M1" s="153"/>
      <c r="N1" s="153"/>
      <c r="O1" s="154"/>
    </row>
    <row r="2" spans="1:15" ht="19.5" x14ac:dyDescent="0.25">
      <c r="A2" s="149" t="s">
        <v>1559</v>
      </c>
      <c r="B2" s="150"/>
      <c r="C2" s="150"/>
      <c r="D2" s="150"/>
      <c r="E2" s="150"/>
      <c r="F2" s="150"/>
      <c r="G2" s="150"/>
      <c r="H2" s="150"/>
      <c r="I2" s="150"/>
      <c r="J2" s="150"/>
      <c r="K2" s="150"/>
      <c r="L2" s="150"/>
      <c r="M2" s="150"/>
      <c r="N2" s="150"/>
      <c r="O2" s="151"/>
    </row>
    <row r="3" spans="1:15" x14ac:dyDescent="0.2">
      <c r="A3" s="30" t="s">
        <v>0</v>
      </c>
      <c r="B3" s="82" t="str">
        <f>INTESTAZIONE!B2</f>
        <v>Tecnocostruzioni s.r.l.</v>
      </c>
      <c r="C3" s="164" t="s">
        <v>1558</v>
      </c>
      <c r="D3" s="165"/>
      <c r="E3" s="165"/>
      <c r="F3" s="165"/>
      <c r="G3" s="165"/>
      <c r="H3" s="165"/>
      <c r="I3" s="166"/>
      <c r="J3" s="203" t="s">
        <v>1616</v>
      </c>
      <c r="K3" s="204"/>
      <c r="L3" s="155"/>
      <c r="M3" s="155"/>
      <c r="N3" s="156"/>
      <c r="O3" s="157"/>
    </row>
    <row r="4" spans="1:15" ht="30" customHeight="1" x14ac:dyDescent="0.2">
      <c r="A4" s="30" t="s">
        <v>1</v>
      </c>
      <c r="B4" s="44"/>
      <c r="C4" s="179"/>
      <c r="D4" s="180"/>
      <c r="E4" s="180"/>
      <c r="F4" s="180"/>
      <c r="G4" s="180"/>
      <c r="H4" s="180"/>
      <c r="I4" s="181"/>
      <c r="J4" s="205"/>
      <c r="K4" s="45" t="s">
        <v>1617</v>
      </c>
      <c r="L4" s="158"/>
      <c r="M4" s="158"/>
      <c r="N4" s="159"/>
      <c r="O4" s="160"/>
    </row>
    <row r="5" spans="1:15" x14ac:dyDescent="0.2">
      <c r="A5" s="30" t="s">
        <v>2</v>
      </c>
      <c r="B5" s="46"/>
      <c r="C5" s="167"/>
      <c r="D5" s="168"/>
      <c r="E5" s="168"/>
      <c r="F5" s="168"/>
      <c r="G5" s="168"/>
      <c r="H5" s="168"/>
      <c r="I5" s="169"/>
      <c r="J5" s="206"/>
      <c r="K5" s="47"/>
      <c r="L5" s="158"/>
      <c r="M5" s="158"/>
      <c r="N5" s="159"/>
      <c r="O5" s="160"/>
    </row>
    <row r="6" spans="1:15" x14ac:dyDescent="0.2">
      <c r="A6" s="83" t="s">
        <v>19</v>
      </c>
      <c r="B6" s="202"/>
      <c r="C6" s="202"/>
      <c r="D6" s="202"/>
      <c r="E6" s="202"/>
      <c r="F6" s="202"/>
      <c r="G6" s="202"/>
      <c r="H6" s="202"/>
      <c r="I6" s="202"/>
      <c r="J6" s="202"/>
      <c r="K6" s="202"/>
      <c r="L6" s="158"/>
      <c r="M6" s="158"/>
      <c r="N6" s="159"/>
      <c r="O6" s="160"/>
    </row>
    <row r="7" spans="1:15" x14ac:dyDescent="0.2">
      <c r="A7" s="83" t="s">
        <v>39</v>
      </c>
      <c r="B7" s="30"/>
      <c r="C7" s="171" t="s">
        <v>40</v>
      </c>
      <c r="D7" s="171"/>
      <c r="E7" s="171"/>
      <c r="F7" s="171"/>
      <c r="G7" s="171"/>
      <c r="H7" s="171"/>
      <c r="I7" s="171"/>
      <c r="J7" s="171"/>
      <c r="K7" s="171"/>
      <c r="L7" s="158"/>
      <c r="M7" s="158"/>
      <c r="N7" s="159"/>
      <c r="O7" s="160"/>
    </row>
    <row r="8" spans="1:15" x14ac:dyDescent="0.2">
      <c r="A8" s="84" t="s">
        <v>1557</v>
      </c>
      <c r="B8" s="30"/>
      <c r="C8" s="30"/>
      <c r="D8" s="171" t="s">
        <v>41</v>
      </c>
      <c r="E8" s="171"/>
      <c r="F8" s="171"/>
      <c r="G8" s="171"/>
      <c r="H8" s="171"/>
      <c r="I8" s="171"/>
      <c r="J8" s="171"/>
      <c r="K8" s="171"/>
      <c r="L8" s="158"/>
      <c r="M8" s="158"/>
      <c r="N8" s="159"/>
      <c r="O8" s="160"/>
    </row>
    <row r="9" spans="1:15" ht="84" customHeight="1" x14ac:dyDescent="0.2">
      <c r="A9" s="84" t="s">
        <v>3</v>
      </c>
      <c r="B9" s="173"/>
      <c r="C9" s="173"/>
      <c r="D9" s="173"/>
      <c r="E9" s="173"/>
      <c r="F9" s="173"/>
      <c r="G9" s="173"/>
      <c r="H9" s="173"/>
      <c r="I9" s="173"/>
      <c r="J9" s="173"/>
      <c r="K9" s="173"/>
      <c r="L9" s="161"/>
      <c r="M9" s="161"/>
      <c r="N9" s="162"/>
      <c r="O9" s="163"/>
    </row>
    <row r="10" spans="1:15" ht="63.75" x14ac:dyDescent="0.2">
      <c r="A10" s="48" t="s">
        <v>38</v>
      </c>
      <c r="B10" s="49" t="s">
        <v>9</v>
      </c>
      <c r="C10" s="49" t="s">
        <v>1568</v>
      </c>
      <c r="D10" s="49" t="s">
        <v>3</v>
      </c>
      <c r="E10" s="49" t="s">
        <v>13</v>
      </c>
      <c r="F10" s="49" t="s">
        <v>14</v>
      </c>
      <c r="G10" s="49" t="s">
        <v>16</v>
      </c>
      <c r="H10" s="49" t="s">
        <v>17</v>
      </c>
      <c r="I10" s="49" t="s">
        <v>18</v>
      </c>
      <c r="J10" s="49" t="s">
        <v>15</v>
      </c>
      <c r="K10" s="49" t="s">
        <v>23</v>
      </c>
      <c r="L10" s="49" t="s">
        <v>1556</v>
      </c>
      <c r="M10" s="49" t="s">
        <v>26</v>
      </c>
      <c r="N10" s="49" t="s">
        <v>25</v>
      </c>
      <c r="O10" s="49" t="s">
        <v>24</v>
      </c>
    </row>
    <row r="11" spans="1:15" x14ac:dyDescent="0.2">
      <c r="A11" s="175" t="s">
        <v>20</v>
      </c>
      <c r="B11" s="61"/>
      <c r="C11" s="61"/>
      <c r="D11" s="61"/>
      <c r="E11" s="61"/>
      <c r="F11" s="61"/>
      <c r="G11" s="61"/>
      <c r="H11" s="61"/>
      <c r="I11" s="61"/>
      <c r="J11" s="61"/>
      <c r="K11" s="99"/>
      <c r="L11" s="51">
        <f>G11*K11</f>
        <v>0</v>
      </c>
      <c r="M11" s="51">
        <f t="shared" ref="M11:M16" si="0">K11*H11</f>
        <v>0</v>
      </c>
      <c r="N11" s="51">
        <f t="shared" ref="N11:N16" si="1">K11*I11</f>
        <v>0</v>
      </c>
      <c r="O11" s="51">
        <f t="shared" ref="O11:O16" si="2">J11*K11</f>
        <v>0</v>
      </c>
    </row>
    <row r="12" spans="1:15" x14ac:dyDescent="0.2">
      <c r="A12" s="175"/>
      <c r="B12" s="61"/>
      <c r="C12" s="61"/>
      <c r="D12" s="71"/>
      <c r="E12" s="61"/>
      <c r="F12" s="62"/>
      <c r="G12" s="62"/>
      <c r="H12" s="62"/>
      <c r="I12" s="62"/>
      <c r="J12" s="62"/>
      <c r="K12" s="99"/>
      <c r="L12" s="51">
        <f t="shared" ref="L12:L29" si="3">G12*K12</f>
        <v>0</v>
      </c>
      <c r="M12" s="51">
        <f t="shared" si="0"/>
        <v>0</v>
      </c>
      <c r="N12" s="51">
        <f t="shared" si="1"/>
        <v>0</v>
      </c>
      <c r="O12" s="51">
        <f t="shared" si="2"/>
        <v>0</v>
      </c>
    </row>
    <row r="13" spans="1:15" x14ac:dyDescent="0.2">
      <c r="A13" s="175"/>
      <c r="B13" s="61"/>
      <c r="C13" s="61"/>
      <c r="D13" s="71"/>
      <c r="E13" s="61"/>
      <c r="F13" s="62"/>
      <c r="G13" s="62"/>
      <c r="H13" s="62"/>
      <c r="I13" s="62"/>
      <c r="J13" s="62"/>
      <c r="K13" s="52"/>
      <c r="L13" s="51">
        <f t="shared" si="3"/>
        <v>0</v>
      </c>
      <c r="M13" s="51">
        <f t="shared" si="0"/>
        <v>0</v>
      </c>
      <c r="N13" s="51">
        <f t="shared" si="1"/>
        <v>0</v>
      </c>
      <c r="O13" s="51">
        <f t="shared" si="2"/>
        <v>0</v>
      </c>
    </row>
    <row r="14" spans="1:15" x14ac:dyDescent="0.2">
      <c r="A14" s="175"/>
      <c r="B14" s="61"/>
      <c r="C14" s="61"/>
      <c r="D14" s="71"/>
      <c r="E14" s="61"/>
      <c r="F14" s="62"/>
      <c r="G14" s="62"/>
      <c r="H14" s="62"/>
      <c r="I14" s="62"/>
      <c r="J14" s="62"/>
      <c r="K14" s="50"/>
      <c r="L14" s="51">
        <f t="shared" si="3"/>
        <v>0</v>
      </c>
      <c r="M14" s="51">
        <f t="shared" si="0"/>
        <v>0</v>
      </c>
      <c r="N14" s="51">
        <f t="shared" si="1"/>
        <v>0</v>
      </c>
      <c r="O14" s="51">
        <f t="shared" si="2"/>
        <v>0</v>
      </c>
    </row>
    <row r="15" spans="1:15" x14ac:dyDescent="0.2">
      <c r="A15" s="175"/>
      <c r="B15" s="61"/>
      <c r="C15" s="61"/>
      <c r="D15" s="53"/>
      <c r="E15" s="54"/>
      <c r="F15" s="55"/>
      <c r="G15" s="55"/>
      <c r="H15" s="55"/>
      <c r="I15" s="55"/>
      <c r="J15" s="55"/>
      <c r="K15" s="50"/>
      <c r="L15" s="51">
        <f t="shared" si="3"/>
        <v>0</v>
      </c>
      <c r="M15" s="51">
        <f t="shared" si="0"/>
        <v>0</v>
      </c>
      <c r="N15" s="51">
        <f t="shared" si="1"/>
        <v>0</v>
      </c>
      <c r="O15" s="51">
        <f t="shared" si="2"/>
        <v>0</v>
      </c>
    </row>
    <row r="16" spans="1:15" x14ac:dyDescent="0.2">
      <c r="A16" s="175"/>
      <c r="B16" s="62"/>
      <c r="C16" s="62"/>
      <c r="D16" s="72"/>
      <c r="E16" s="62"/>
      <c r="F16" s="62"/>
      <c r="G16" s="62"/>
      <c r="H16" s="55"/>
      <c r="I16" s="55"/>
      <c r="J16" s="55"/>
      <c r="K16" s="50"/>
      <c r="L16" s="51">
        <f t="shared" si="3"/>
        <v>0</v>
      </c>
      <c r="M16" s="51">
        <f t="shared" si="0"/>
        <v>0</v>
      </c>
      <c r="N16" s="51">
        <f t="shared" si="1"/>
        <v>0</v>
      </c>
      <c r="O16" s="51">
        <f t="shared" si="2"/>
        <v>0</v>
      </c>
    </row>
    <row r="17" spans="1:15" x14ac:dyDescent="0.2">
      <c r="A17" s="175"/>
      <c r="B17" s="172" t="s">
        <v>27</v>
      </c>
      <c r="C17" s="172"/>
      <c r="D17" s="172"/>
      <c r="E17" s="172"/>
      <c r="F17" s="172"/>
      <c r="G17" s="172"/>
      <c r="H17" s="172"/>
      <c r="I17" s="172"/>
      <c r="J17" s="172"/>
      <c r="K17" s="172"/>
      <c r="L17" s="56">
        <f>SUM(L11:L16)</f>
        <v>0</v>
      </c>
      <c r="M17" s="56">
        <f>SUM(M11:M16)</f>
        <v>0</v>
      </c>
      <c r="N17" s="56">
        <f>SUM(N11:N16)</f>
        <v>0</v>
      </c>
      <c r="O17" s="56">
        <f>SUM(O11:O16)</f>
        <v>0</v>
      </c>
    </row>
    <row r="18" spans="1:15" x14ac:dyDescent="0.2">
      <c r="A18" s="174" t="s">
        <v>21</v>
      </c>
      <c r="B18" s="61"/>
      <c r="C18" s="61"/>
      <c r="D18" s="61"/>
      <c r="E18" s="61"/>
      <c r="F18" s="61"/>
      <c r="G18" s="61"/>
      <c r="H18" s="61"/>
      <c r="I18" s="61"/>
      <c r="J18" s="61"/>
      <c r="K18" s="99"/>
      <c r="L18" s="51">
        <f t="shared" si="3"/>
        <v>0</v>
      </c>
      <c r="M18" s="51">
        <f>K18*H18</f>
        <v>0</v>
      </c>
      <c r="N18" s="51">
        <f>K18*I18</f>
        <v>0</v>
      </c>
      <c r="O18" s="51">
        <f>J18*K18</f>
        <v>0</v>
      </c>
    </row>
    <row r="19" spans="1:15" x14ac:dyDescent="0.2">
      <c r="A19" s="174"/>
      <c r="B19" s="61"/>
      <c r="C19" s="61"/>
      <c r="D19" s="71"/>
      <c r="E19" s="54"/>
      <c r="F19" s="62"/>
      <c r="G19" s="62"/>
      <c r="H19" s="62"/>
      <c r="I19" s="62"/>
      <c r="J19" s="62"/>
      <c r="K19" s="99"/>
      <c r="L19" s="51">
        <f t="shared" si="3"/>
        <v>0</v>
      </c>
      <c r="M19" s="51">
        <f>K19*H19</f>
        <v>0</v>
      </c>
      <c r="N19" s="51">
        <f>K19*I19</f>
        <v>0</v>
      </c>
      <c r="O19" s="51">
        <f>J19*K19</f>
        <v>0</v>
      </c>
    </row>
    <row r="20" spans="1:15" x14ac:dyDescent="0.2">
      <c r="A20" s="174"/>
      <c r="B20" s="61"/>
      <c r="C20" s="61"/>
      <c r="D20" s="71"/>
      <c r="E20" s="54"/>
      <c r="F20" s="62"/>
      <c r="G20" s="62"/>
      <c r="H20" s="62"/>
      <c r="I20" s="62"/>
      <c r="J20" s="62"/>
      <c r="K20" s="99"/>
      <c r="L20" s="51">
        <f t="shared" si="3"/>
        <v>0</v>
      </c>
      <c r="M20" s="51">
        <f>K20*H20</f>
        <v>0</v>
      </c>
      <c r="N20" s="51">
        <f>K20*I20</f>
        <v>0</v>
      </c>
      <c r="O20" s="51">
        <f>J20*K20</f>
        <v>0</v>
      </c>
    </row>
    <row r="21" spans="1:15" x14ac:dyDescent="0.2">
      <c r="A21" s="174"/>
      <c r="B21" s="61"/>
      <c r="C21" s="61"/>
      <c r="D21" s="71"/>
      <c r="E21" s="54"/>
      <c r="F21" s="62"/>
      <c r="G21" s="62"/>
      <c r="H21" s="62"/>
      <c r="I21" s="62"/>
      <c r="J21" s="62"/>
      <c r="K21" s="99"/>
      <c r="L21" s="51">
        <f t="shared" si="3"/>
        <v>0</v>
      </c>
      <c r="M21" s="51">
        <f>K21*H21</f>
        <v>0</v>
      </c>
      <c r="N21" s="51">
        <f>K21*I21</f>
        <v>0</v>
      </c>
      <c r="O21" s="51">
        <f>J21*K21</f>
        <v>0</v>
      </c>
    </row>
    <row r="22" spans="1:15" x14ac:dyDescent="0.2">
      <c r="A22" s="174"/>
      <c r="B22" s="172" t="s">
        <v>27</v>
      </c>
      <c r="C22" s="172"/>
      <c r="D22" s="172"/>
      <c r="E22" s="172"/>
      <c r="F22" s="172"/>
      <c r="G22" s="172"/>
      <c r="H22" s="172"/>
      <c r="I22" s="172"/>
      <c r="J22" s="172"/>
      <c r="K22" s="172"/>
      <c r="L22" s="56">
        <f>SUM(L18:L21)</f>
        <v>0</v>
      </c>
      <c r="M22" s="56">
        <f>SUM(M18:M21)</f>
        <v>0</v>
      </c>
      <c r="N22" s="56">
        <f t="shared" ref="N22" si="4">SUM(N18:N21)</f>
        <v>0</v>
      </c>
      <c r="O22" s="56">
        <f>SUM(O18:O21)</f>
        <v>0</v>
      </c>
    </row>
    <row r="23" spans="1:15" x14ac:dyDescent="0.2">
      <c r="A23" s="174" t="s">
        <v>22</v>
      </c>
      <c r="B23" s="61"/>
      <c r="C23" s="61"/>
      <c r="D23" s="61"/>
      <c r="E23" s="61"/>
      <c r="F23" s="61"/>
      <c r="G23" s="61"/>
      <c r="H23" s="61"/>
      <c r="I23" s="61"/>
      <c r="J23" s="61"/>
      <c r="K23" s="99"/>
      <c r="L23" s="51">
        <f t="shared" si="3"/>
        <v>0</v>
      </c>
      <c r="M23" s="51">
        <f>K23*H23</f>
        <v>0</v>
      </c>
      <c r="N23" s="51">
        <f>K23*I23</f>
        <v>0</v>
      </c>
      <c r="O23" s="51">
        <f>J23*K23</f>
        <v>0</v>
      </c>
    </row>
    <row r="24" spans="1:15" x14ac:dyDescent="0.2">
      <c r="A24" s="174"/>
      <c r="B24" s="61"/>
      <c r="C24" s="61"/>
      <c r="D24" s="71"/>
      <c r="E24" s="54"/>
      <c r="F24" s="62"/>
      <c r="G24" s="62"/>
      <c r="H24" s="62"/>
      <c r="I24" s="62"/>
      <c r="J24" s="62"/>
      <c r="K24" s="99"/>
      <c r="L24" s="51">
        <f t="shared" si="3"/>
        <v>0</v>
      </c>
      <c r="M24" s="51">
        <f>K24*H24</f>
        <v>0</v>
      </c>
      <c r="N24" s="51">
        <f>K24*I24</f>
        <v>0</v>
      </c>
      <c r="O24" s="51">
        <f>J24*K24</f>
        <v>0</v>
      </c>
    </row>
    <row r="25" spans="1:15" x14ac:dyDescent="0.2">
      <c r="A25" s="174"/>
      <c r="B25" s="61"/>
      <c r="C25" s="61"/>
      <c r="D25" s="71"/>
      <c r="E25" s="54"/>
      <c r="F25" s="62"/>
      <c r="G25" s="62"/>
      <c r="H25" s="62"/>
      <c r="I25" s="62"/>
      <c r="J25" s="62"/>
      <c r="K25" s="99"/>
      <c r="L25" s="51">
        <f t="shared" si="3"/>
        <v>0</v>
      </c>
      <c r="M25" s="51">
        <f>K25*H25</f>
        <v>0</v>
      </c>
      <c r="N25" s="51">
        <f>K25*I25</f>
        <v>0</v>
      </c>
      <c r="O25" s="51">
        <f>J25*K25</f>
        <v>0</v>
      </c>
    </row>
    <row r="26" spans="1:15" x14ac:dyDescent="0.2">
      <c r="A26" s="174"/>
      <c r="B26" s="61"/>
      <c r="C26" s="61"/>
      <c r="D26" s="71"/>
      <c r="E26" s="54"/>
      <c r="F26" s="62"/>
      <c r="G26" s="62"/>
      <c r="H26" s="62"/>
      <c r="I26" s="62"/>
      <c r="J26" s="62"/>
      <c r="K26" s="99"/>
      <c r="L26" s="51">
        <f t="shared" si="3"/>
        <v>0</v>
      </c>
      <c r="M26" s="51">
        <f>K26*H26</f>
        <v>0</v>
      </c>
      <c r="N26" s="51">
        <f>K26*I26</f>
        <v>0</v>
      </c>
      <c r="O26" s="51">
        <f>J26*K26</f>
        <v>0</v>
      </c>
    </row>
    <row r="27" spans="1:15" x14ac:dyDescent="0.2">
      <c r="A27" s="174"/>
      <c r="B27" s="61"/>
      <c r="C27" s="61"/>
      <c r="D27" s="71"/>
      <c r="E27" s="54"/>
      <c r="F27" s="62"/>
      <c r="G27" s="62"/>
      <c r="H27" s="62"/>
      <c r="I27" s="62"/>
      <c r="J27" s="62"/>
      <c r="K27" s="99"/>
      <c r="L27" s="51">
        <f t="shared" si="3"/>
        <v>0</v>
      </c>
      <c r="M27" s="51">
        <f>K27*H27</f>
        <v>0</v>
      </c>
      <c r="N27" s="51">
        <f>K27*I27</f>
        <v>0</v>
      </c>
      <c r="O27" s="51">
        <f>J27*K27</f>
        <v>0</v>
      </c>
    </row>
    <row r="28" spans="1:15" x14ac:dyDescent="0.2">
      <c r="A28" s="174"/>
      <c r="B28" s="172" t="s">
        <v>27</v>
      </c>
      <c r="C28" s="172"/>
      <c r="D28" s="172"/>
      <c r="E28" s="172"/>
      <c r="F28" s="172"/>
      <c r="G28" s="172"/>
      <c r="H28" s="172"/>
      <c r="I28" s="172"/>
      <c r="J28" s="172"/>
      <c r="K28" s="172"/>
      <c r="L28" s="56">
        <f>SUM(L23:L27)</f>
        <v>0</v>
      </c>
      <c r="M28" s="56">
        <f>SUM(M23:M27)</f>
        <v>0</v>
      </c>
      <c r="N28" s="56">
        <f t="shared" ref="N28" si="5">SUM(N23:N27)</f>
        <v>0</v>
      </c>
      <c r="O28" s="56">
        <f>SUM(O23:O27)</f>
        <v>0</v>
      </c>
    </row>
    <row r="29" spans="1:15" ht="25.5" x14ac:dyDescent="0.2">
      <c r="A29" s="100" t="s">
        <v>1567</v>
      </c>
      <c r="B29" s="61"/>
      <c r="C29" s="61"/>
      <c r="D29" s="61"/>
      <c r="E29" s="61"/>
      <c r="F29" s="61"/>
      <c r="G29" s="96">
        <f>(L17+L22+L28)*F29</f>
        <v>0</v>
      </c>
      <c r="H29" s="96">
        <v>0</v>
      </c>
      <c r="I29" s="96">
        <f>(N17+N22+N28)*F29</f>
        <v>0</v>
      </c>
      <c r="J29" s="96">
        <f>G29</f>
        <v>0</v>
      </c>
      <c r="K29" s="97">
        <v>0</v>
      </c>
      <c r="L29" s="4">
        <f t="shared" si="3"/>
        <v>0</v>
      </c>
      <c r="M29" s="4">
        <f>K29*H29</f>
        <v>0</v>
      </c>
      <c r="N29" s="4">
        <f>K29*I29</f>
        <v>0</v>
      </c>
      <c r="O29" s="4">
        <f>J29*K29</f>
        <v>0</v>
      </c>
    </row>
    <row r="30" spans="1:15" x14ac:dyDescent="0.2">
      <c r="A30" s="172" t="s">
        <v>29</v>
      </c>
      <c r="B30" s="172"/>
      <c r="C30" s="172"/>
      <c r="D30" s="172"/>
      <c r="E30" s="172"/>
      <c r="F30" s="172"/>
      <c r="G30" s="172"/>
      <c r="H30" s="172"/>
      <c r="I30" s="172"/>
      <c r="J30" s="172"/>
      <c r="K30" s="172"/>
      <c r="L30" s="56">
        <f>ROUND(L17+L22+L28+L29,2)</f>
        <v>0</v>
      </c>
      <c r="M30" s="56">
        <f t="shared" ref="M30:O30" si="6">ROUND(M17+M22+M28+M29,2)</f>
        <v>0</v>
      </c>
      <c r="N30" s="56">
        <f t="shared" si="6"/>
        <v>0</v>
      </c>
      <c r="O30" s="56">
        <f t="shared" si="6"/>
        <v>0</v>
      </c>
    </row>
    <row r="31" spans="1:15" x14ac:dyDescent="0.2">
      <c r="A31" s="172" t="s">
        <v>28</v>
      </c>
      <c r="B31" s="172"/>
      <c r="C31" s="172"/>
      <c r="D31" s="172"/>
      <c r="E31" s="172"/>
      <c r="F31" s="172"/>
      <c r="G31" s="172"/>
      <c r="H31" s="172"/>
      <c r="I31" s="172"/>
      <c r="J31" s="172"/>
      <c r="K31" s="172"/>
      <c r="L31" s="172"/>
      <c r="M31" s="172"/>
      <c r="N31" s="172"/>
      <c r="O31" s="57">
        <f>Ribasso</f>
        <v>0.10150000000000001</v>
      </c>
    </row>
    <row r="32" spans="1:15" x14ac:dyDescent="0.2">
      <c r="A32" s="172" t="s">
        <v>31</v>
      </c>
      <c r="B32" s="172"/>
      <c r="C32" s="172"/>
      <c r="D32" s="172"/>
      <c r="E32" s="172"/>
      <c r="F32" s="172"/>
      <c r="G32" s="172"/>
      <c r="H32" s="172"/>
      <c r="I32" s="172"/>
      <c r="J32" s="172"/>
      <c r="K32" s="172"/>
      <c r="L32" s="172"/>
      <c r="M32" s="172"/>
      <c r="N32" s="172"/>
      <c r="O32" s="56">
        <f>ROUND(O31*O30,2)</f>
        <v>0</v>
      </c>
    </row>
    <row r="33" spans="1:15" ht="19.5" x14ac:dyDescent="0.2">
      <c r="A33" s="170" t="s">
        <v>30</v>
      </c>
      <c r="B33" s="170"/>
      <c r="C33" s="170"/>
      <c r="D33" s="170"/>
      <c r="E33" s="170"/>
      <c r="F33" s="170"/>
      <c r="G33" s="170"/>
      <c r="H33" s="170"/>
      <c r="I33" s="170"/>
      <c r="J33" s="170"/>
      <c r="K33" s="170"/>
      <c r="L33" s="58">
        <f>L30-(O31*L30)</f>
        <v>0</v>
      </c>
      <c r="M33" s="58">
        <f>M30</f>
        <v>0</v>
      </c>
      <c r="N33" s="58">
        <f>N30</f>
        <v>0</v>
      </c>
      <c r="O33" s="58">
        <f>O30-O32</f>
        <v>0</v>
      </c>
    </row>
    <row r="34" spans="1:15" ht="19.5" x14ac:dyDescent="0.2">
      <c r="A34" s="170" t="s">
        <v>7</v>
      </c>
      <c r="B34" s="170"/>
      <c r="C34" s="170"/>
      <c r="D34" s="170"/>
      <c r="E34" s="170"/>
      <c r="F34" s="170"/>
      <c r="G34" s="170"/>
      <c r="H34" s="170"/>
      <c r="I34" s="170"/>
      <c r="J34" s="170"/>
      <c r="K34" s="170"/>
      <c r="L34" s="170"/>
      <c r="M34" s="170"/>
      <c r="N34" s="170"/>
      <c r="O34" s="98">
        <f>M33+N33+O33</f>
        <v>0</v>
      </c>
    </row>
    <row r="35" spans="1:15" x14ac:dyDescent="0.2">
      <c r="A35" s="59"/>
      <c r="B35" s="59"/>
      <c r="C35" s="59"/>
      <c r="D35" s="5" t="s">
        <v>4</v>
      </c>
    </row>
    <row r="36" spans="1:15" x14ac:dyDescent="0.2">
      <c r="A36" s="63"/>
      <c r="B36" s="63"/>
      <c r="C36" s="63"/>
      <c r="D36" s="5" t="s">
        <v>37</v>
      </c>
    </row>
  </sheetData>
  <mergeCells count="22">
    <mergeCell ref="A34:N34"/>
    <mergeCell ref="B22:K22"/>
    <mergeCell ref="A30:K30"/>
    <mergeCell ref="A31:N31"/>
    <mergeCell ref="A32:N32"/>
    <mergeCell ref="A33:K33"/>
    <mergeCell ref="A23:A28"/>
    <mergeCell ref="B28:K28"/>
    <mergeCell ref="A11:A17"/>
    <mergeCell ref="B17:K17"/>
    <mergeCell ref="A18:A22"/>
    <mergeCell ref="B1:O1"/>
    <mergeCell ref="A2:O2"/>
    <mergeCell ref="C3:I3"/>
    <mergeCell ref="J3:K3"/>
    <mergeCell ref="L3:O9"/>
    <mergeCell ref="C4:I5"/>
    <mergeCell ref="J4:J5"/>
    <mergeCell ref="B6:K6"/>
    <mergeCell ref="C7:K7"/>
    <mergeCell ref="D8:K8"/>
    <mergeCell ref="B9:K9"/>
  </mergeCells>
  <pageMargins left="0.7" right="0.7" top="0.75" bottom="0.75" header="0.3" footer="0.3"/>
  <pageSetup paperSize="8" scale="68"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3600-000000000000}">
          <x14:formula1>
            <xm:f>Appoggio!$C$2:$C$3</xm:f>
          </x14:formula1>
          <xm:sqref>K29</xm:sqref>
        </x14:dataValidation>
        <x14:dataValidation type="list" allowBlank="1" showInputMessage="1" showErrorMessage="1" xr:uid="{00000000-0002-0000-3600-000001000000}">
          <x14:formula1>
            <xm:f>Appoggio!$D$2:$D$3</xm:f>
          </x14:formula1>
          <xm:sqref>J4:J5</xm:sqref>
        </x14:dataValidation>
        <x14:dataValidation type="list" allowBlank="1" showInputMessage="1" showErrorMessage="1" xr:uid="{00000000-0002-0000-3600-000002000000}">
          <x14:formula1>
            <xm:f>Appoggio!$A$2:$A$5</xm:f>
          </x14:formula1>
          <xm:sqref>B7</xm:sqref>
        </x14:dataValidation>
      </x14:dataValidations>
    </ext>
  </extLst>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pageSetUpPr fitToPage="1"/>
  </sheetPr>
  <dimension ref="A1:G49"/>
  <sheetViews>
    <sheetView topLeftCell="A28" zoomScaleNormal="100" workbookViewId="0">
      <selection activeCell="G18" sqref="G18"/>
    </sheetView>
  </sheetViews>
  <sheetFormatPr defaultRowHeight="15" x14ac:dyDescent="0.25"/>
  <cols>
    <col min="1" max="1" width="37.85546875" customWidth="1"/>
    <col min="2" max="2" width="3.7109375" customWidth="1"/>
    <col min="3" max="3" width="14.7109375" customWidth="1"/>
    <col min="4" max="4" width="11.140625" bestFit="1" customWidth="1"/>
    <col min="5" max="5" width="24.7109375" customWidth="1"/>
  </cols>
  <sheetData>
    <row r="1" spans="1:7" ht="15" customHeight="1" x14ac:dyDescent="0.25">
      <c r="A1" s="216" t="str">
        <f>INTESTAZIONE!B3</f>
        <v>ACCORDO QUADRO PER LE PRESTAZIONI AL CONTATORE E PER I LAVORI DI MANUTENZIONE ORDINARIA E STRAORDINARIA DELLE RETI IDRICHE - COMUNI DI BARDINETO, CALIZZANO, MURIALDO E OSIGLIA A.T.O. CENTRO OVEST 2 SAVONESE
BIENNIO 2022-2023</v>
      </c>
      <c r="B1" s="216"/>
      <c r="C1" s="216"/>
      <c r="D1" s="216"/>
      <c r="E1" s="216"/>
    </row>
    <row r="2" spans="1:7" x14ac:dyDescent="0.25">
      <c r="A2" s="216"/>
      <c r="B2" s="216"/>
      <c r="C2" s="216"/>
      <c r="D2" s="216"/>
      <c r="E2" s="216"/>
    </row>
    <row r="3" spans="1:7" x14ac:dyDescent="0.25">
      <c r="A3" s="216"/>
      <c r="B3" s="216"/>
      <c r="C3" s="216"/>
      <c r="D3" s="216"/>
      <c r="E3" s="216"/>
    </row>
    <row r="4" spans="1:7" x14ac:dyDescent="0.25">
      <c r="A4" s="220" t="str">
        <f>INTESTAZIONE!B2</f>
        <v>Tecnocostruzioni s.r.l.</v>
      </c>
      <c r="B4" s="220"/>
      <c r="C4" s="220"/>
      <c r="D4" s="220"/>
      <c r="E4" s="220"/>
    </row>
    <row r="5" spans="1:7" x14ac:dyDescent="0.25">
      <c r="A5" s="221" t="str">
        <f>INTESTAZIONE!F4</f>
        <v>Luglio 2024</v>
      </c>
      <c r="B5" s="221"/>
      <c r="C5" s="221"/>
      <c r="D5" s="221"/>
      <c r="E5" s="221"/>
    </row>
    <row r="6" spans="1:7" ht="19.5" customHeight="1" x14ac:dyDescent="0.25">
      <c r="A6" s="119" t="s">
        <v>44</v>
      </c>
      <c r="B6" s="216" t="s">
        <v>1576</v>
      </c>
      <c r="C6" s="216"/>
      <c r="D6" s="216"/>
      <c r="E6" s="216"/>
    </row>
    <row r="7" spans="1:7" ht="25.5" x14ac:dyDescent="0.25">
      <c r="A7" s="145" t="str">
        <f>'1'!$B$8</f>
        <v>CAL_270524_VIA FILIPPOLEALE/SP490_MSA_T</v>
      </c>
      <c r="B7" s="216"/>
      <c r="C7" s="216"/>
      <c r="D7" s="216"/>
      <c r="E7" s="216"/>
    </row>
    <row r="8" spans="1:7" ht="25.5" x14ac:dyDescent="0.25">
      <c r="A8" s="145" t="str">
        <f>'2'!$B$8</f>
        <v>CAL_040424_PZZA VITTORIO VENETO_MSF_T</v>
      </c>
      <c r="B8" s="216"/>
      <c r="C8" s="216"/>
      <c r="D8" s="216"/>
      <c r="E8" s="216"/>
    </row>
    <row r="9" spans="1:7" ht="25.5" x14ac:dyDescent="0.25">
      <c r="A9" s="145" t="str">
        <f>'3'!$B$8</f>
        <v>CAL_030724_MANDATA DURANTE_MSA_T</v>
      </c>
      <c r="B9" s="217" t="s">
        <v>1605</v>
      </c>
      <c r="C9" s="217"/>
      <c r="D9" s="217"/>
      <c r="E9" s="217"/>
    </row>
    <row r="10" spans="1:7" ht="25.5" x14ac:dyDescent="0.25">
      <c r="A10" s="145" t="str">
        <f>'6'!$B$8</f>
        <v xml:space="preserve">
CAL_120724_LOCGAVIANO_MSA_T</v>
      </c>
      <c r="B10" s="217"/>
      <c r="C10" s="217"/>
      <c r="D10" s="217"/>
      <c r="E10" s="217"/>
    </row>
    <row r="11" spans="1:7" ht="15" customHeight="1" x14ac:dyDescent="0.25">
      <c r="A11" s="145" t="str">
        <f>'7'!$B$8</f>
        <v>CAL_150724_CampoSportivo_MOA_T</v>
      </c>
      <c r="B11" s="217"/>
      <c r="C11" s="217"/>
      <c r="D11" s="217"/>
      <c r="E11" s="217"/>
    </row>
    <row r="12" spans="1:7" ht="15" customHeight="1" x14ac:dyDescent="0.25">
      <c r="A12" s="145" t="str">
        <f>'8'!$B$8</f>
        <v>BAR_160724_LOC PIANO_MSA_T</v>
      </c>
      <c r="B12" s="217"/>
      <c r="C12" s="217"/>
      <c r="D12" s="217"/>
      <c r="E12" s="217"/>
      <c r="G12" s="14"/>
    </row>
    <row r="13" spans="1:7" ht="15" customHeight="1" x14ac:dyDescent="0.25">
      <c r="A13" s="145" t="str">
        <f>'9'!$B$8</f>
        <v>BAR_Montela_NA_OL_348_2024_MOA_T</v>
      </c>
      <c r="B13" s="217"/>
      <c r="C13" s="217"/>
      <c r="D13" s="217"/>
      <c r="E13" s="217"/>
      <c r="G13" s="14"/>
    </row>
    <row r="14" spans="1:7" ht="15" customHeight="1" x14ac:dyDescent="0.25">
      <c r="A14" s="145" t="str">
        <f>'10'!$B$8</f>
        <v>CAL_250724_Giaire_MSA_T</v>
      </c>
      <c r="B14" s="217"/>
      <c r="C14" s="217"/>
      <c r="D14" s="217"/>
      <c r="E14" s="217"/>
    </row>
    <row r="15" spans="1:7" ht="25.5" x14ac:dyDescent="0.25">
      <c r="A15" s="145" t="str">
        <f>'11'!$B$8</f>
        <v>CAL_26072024_VIA SANDRO PERTINI_MSF_T</v>
      </c>
      <c r="B15" s="217"/>
      <c r="C15" s="217"/>
      <c r="D15" s="217"/>
      <c r="E15" s="217"/>
    </row>
    <row r="16" spans="1:7" x14ac:dyDescent="0.25">
      <c r="A16" s="145" t="str">
        <f>'13'!$B$8</f>
        <v>BAR_290724_SERB SECCAI_MSA_T</v>
      </c>
      <c r="B16" s="217"/>
      <c r="C16" s="217"/>
      <c r="D16" s="217"/>
      <c r="E16" s="217"/>
    </row>
    <row r="17" spans="1:5" ht="25.5" x14ac:dyDescent="0.25">
      <c r="A17" s="145" t="str">
        <f>'14'!$B$8</f>
        <v>CAL_18062024_NA_OL_353_AGRITURISMO CA' DI VOI_MOA_T</v>
      </c>
      <c r="B17" s="217"/>
      <c r="C17" s="217"/>
      <c r="D17" s="217"/>
      <c r="E17" s="217"/>
    </row>
    <row r="18" spans="1:5" ht="15" customHeight="1" x14ac:dyDescent="0.25">
      <c r="A18" s="87"/>
      <c r="B18" s="217"/>
      <c r="C18" s="217"/>
      <c r="D18" s="217"/>
      <c r="E18" s="217"/>
    </row>
    <row r="19" spans="1:5" ht="15" customHeight="1" x14ac:dyDescent="0.25">
      <c r="A19" s="87"/>
      <c r="B19" s="217"/>
      <c r="C19" s="217"/>
      <c r="D19" s="217"/>
      <c r="E19" s="217"/>
    </row>
    <row r="20" spans="1:5" ht="15" customHeight="1" x14ac:dyDescent="0.25">
      <c r="A20" s="87"/>
      <c r="B20" s="217"/>
      <c r="C20" s="217"/>
      <c r="D20" s="217"/>
      <c r="E20" s="217"/>
    </row>
    <row r="21" spans="1:5" ht="15" customHeight="1" x14ac:dyDescent="0.25">
      <c r="A21" s="120"/>
      <c r="B21" s="217"/>
      <c r="C21" s="217"/>
      <c r="D21" s="217"/>
      <c r="E21" s="217"/>
    </row>
    <row r="22" spans="1:5" ht="15" customHeight="1" x14ac:dyDescent="0.25">
      <c r="A22" s="120"/>
      <c r="B22" s="217"/>
      <c r="C22" s="217"/>
      <c r="D22" s="217"/>
      <c r="E22" s="217"/>
    </row>
    <row r="23" spans="1:5" ht="15" customHeight="1" x14ac:dyDescent="0.25">
      <c r="A23" s="120"/>
      <c r="B23" s="217"/>
      <c r="C23" s="217"/>
      <c r="D23" s="217"/>
      <c r="E23" s="217"/>
    </row>
    <row r="24" spans="1:5" ht="15" customHeight="1" x14ac:dyDescent="0.25">
      <c r="A24" s="120"/>
      <c r="B24" s="217"/>
      <c r="C24" s="217"/>
      <c r="D24" s="217"/>
      <c r="E24" s="217"/>
    </row>
    <row r="25" spans="1:5" ht="15" customHeight="1" x14ac:dyDescent="0.25">
      <c r="A25" s="120"/>
      <c r="B25" s="217"/>
      <c r="C25" s="217"/>
      <c r="D25" s="217"/>
      <c r="E25" s="217"/>
    </row>
    <row r="26" spans="1:5" ht="15" customHeight="1" x14ac:dyDescent="0.25">
      <c r="A26" s="120"/>
      <c r="B26" s="217"/>
      <c r="C26" s="217"/>
      <c r="D26" s="217"/>
      <c r="E26" s="217"/>
    </row>
    <row r="27" spans="1:5" ht="15" customHeight="1" x14ac:dyDescent="0.25">
      <c r="A27" s="120"/>
      <c r="B27" s="217"/>
      <c r="C27" s="217"/>
      <c r="D27" s="217"/>
      <c r="E27" s="217"/>
    </row>
    <row r="28" spans="1:5" ht="15" customHeight="1" x14ac:dyDescent="0.25">
      <c r="A28" s="120"/>
      <c r="B28" s="217"/>
      <c r="C28" s="217"/>
      <c r="D28" s="217"/>
      <c r="E28" s="217"/>
    </row>
    <row r="29" spans="1:5" ht="15" customHeight="1" x14ac:dyDescent="0.25">
      <c r="A29" s="120"/>
      <c r="B29" s="217"/>
      <c r="C29" s="217"/>
      <c r="D29" s="217"/>
      <c r="E29" s="217"/>
    </row>
    <row r="30" spans="1:5" ht="15" customHeight="1" x14ac:dyDescent="0.25">
      <c r="A30" s="120"/>
      <c r="B30" s="217"/>
      <c r="C30" s="217"/>
      <c r="D30" s="217"/>
      <c r="E30" s="217"/>
    </row>
    <row r="31" spans="1:5" ht="15" customHeight="1" x14ac:dyDescent="0.25">
      <c r="A31" s="120"/>
      <c r="B31" s="217"/>
      <c r="C31" s="217"/>
      <c r="D31" s="217"/>
      <c r="E31" s="217"/>
    </row>
    <row r="32" spans="1:5" ht="15.75" customHeight="1" x14ac:dyDescent="0.25">
      <c r="A32" s="120"/>
      <c r="B32" s="217"/>
      <c r="C32" s="217"/>
      <c r="D32" s="217"/>
      <c r="E32" s="217"/>
    </row>
    <row r="33" spans="1:5" ht="15" customHeight="1" x14ac:dyDescent="0.25">
      <c r="A33" s="120"/>
      <c r="B33" s="217"/>
      <c r="C33" s="217"/>
      <c r="D33" s="217"/>
      <c r="E33" s="217"/>
    </row>
    <row r="34" spans="1:5" ht="15" customHeight="1" x14ac:dyDescent="0.25">
      <c r="A34" s="120"/>
      <c r="B34" s="217"/>
      <c r="C34" s="217"/>
      <c r="D34" s="217"/>
      <c r="E34" s="217"/>
    </row>
    <row r="35" spans="1:5" ht="15" customHeight="1" x14ac:dyDescent="0.25">
      <c r="A35" s="120"/>
      <c r="B35" s="217"/>
      <c r="C35" s="217"/>
      <c r="D35" s="217"/>
      <c r="E35" s="217"/>
    </row>
    <row r="36" spans="1:5" ht="15.75" customHeight="1" x14ac:dyDescent="0.25">
      <c r="A36" s="120"/>
      <c r="B36" s="217"/>
      <c r="C36" s="217"/>
      <c r="D36" s="217"/>
      <c r="E36" s="217"/>
    </row>
    <row r="37" spans="1:5" ht="16.5" customHeight="1" x14ac:dyDescent="0.25">
      <c r="A37" s="120"/>
      <c r="B37" s="217"/>
      <c r="C37" s="217"/>
      <c r="D37" s="217"/>
      <c r="E37" s="217"/>
    </row>
    <row r="38" spans="1:5" x14ac:dyDescent="0.25">
      <c r="A38" s="120"/>
      <c r="B38" s="217"/>
      <c r="C38" s="217"/>
      <c r="D38" s="217"/>
      <c r="E38" s="217"/>
    </row>
    <row r="39" spans="1:5" x14ac:dyDescent="0.25">
      <c r="A39" s="120"/>
      <c r="B39" s="217"/>
      <c r="C39" s="217"/>
      <c r="D39" s="217"/>
      <c r="E39" s="217"/>
    </row>
    <row r="40" spans="1:5" x14ac:dyDescent="0.25">
      <c r="A40" s="120"/>
      <c r="B40" s="217"/>
      <c r="C40" s="217"/>
      <c r="D40" s="217"/>
      <c r="E40" s="217"/>
    </row>
    <row r="41" spans="1:5" ht="15" customHeight="1" x14ac:dyDescent="0.25">
      <c r="A41" s="120"/>
      <c r="B41" s="217"/>
      <c r="C41" s="217"/>
      <c r="D41" s="217"/>
      <c r="E41" s="217"/>
    </row>
    <row r="42" spans="1:5" x14ac:dyDescent="0.25">
      <c r="A42" s="120"/>
      <c r="B42" s="217"/>
      <c r="C42" s="217"/>
      <c r="D42" s="217"/>
      <c r="E42" s="217"/>
    </row>
    <row r="43" spans="1:5" x14ac:dyDescent="0.25">
      <c r="A43" s="120"/>
      <c r="B43" s="217"/>
      <c r="C43" s="217"/>
      <c r="D43" s="217"/>
      <c r="E43" s="217"/>
    </row>
    <row r="44" spans="1:5" x14ac:dyDescent="0.25">
      <c r="A44" s="120"/>
      <c r="B44" s="217"/>
      <c r="C44" s="217"/>
      <c r="D44" s="217"/>
      <c r="E44" s="217"/>
    </row>
    <row r="45" spans="1:5" x14ac:dyDescent="0.25">
      <c r="A45" s="120"/>
      <c r="B45" s="217"/>
      <c r="C45" s="217"/>
      <c r="D45" s="217"/>
      <c r="E45" s="217"/>
    </row>
    <row r="46" spans="1:5" x14ac:dyDescent="0.25">
      <c r="A46" s="60"/>
      <c r="B46" s="121" t="s">
        <v>46</v>
      </c>
      <c r="C46" s="1" t="s">
        <v>384</v>
      </c>
      <c r="D46" s="122">
        <f>INTESTAZIONE!B5</f>
        <v>45504</v>
      </c>
      <c r="E46" s="93" t="s">
        <v>45</v>
      </c>
    </row>
    <row r="47" spans="1:5" x14ac:dyDescent="0.25">
      <c r="A47" s="218" t="s">
        <v>1558</v>
      </c>
      <c r="B47" s="218"/>
      <c r="C47" s="218"/>
      <c r="D47" s="218"/>
      <c r="E47" s="219"/>
    </row>
    <row r="48" spans="1:5" x14ac:dyDescent="0.25">
      <c r="A48" s="218"/>
      <c r="B48" s="218"/>
      <c r="C48" s="218"/>
      <c r="D48" s="218"/>
      <c r="E48" s="219"/>
    </row>
    <row r="49" spans="1:5" x14ac:dyDescent="0.25">
      <c r="A49" s="218"/>
      <c r="B49" s="218"/>
      <c r="C49" s="218"/>
      <c r="D49" s="218"/>
      <c r="E49" s="219"/>
    </row>
  </sheetData>
  <mergeCells count="7">
    <mergeCell ref="A1:E3"/>
    <mergeCell ref="B6:E8"/>
    <mergeCell ref="B9:E45"/>
    <mergeCell ref="A47:D49"/>
    <mergeCell ref="E47:E49"/>
    <mergeCell ref="A4:E4"/>
    <mergeCell ref="A5:E5"/>
  </mergeCells>
  <pageMargins left="0.7" right="0.7" top="0.75" bottom="0.75" header="0.3" footer="0.3"/>
  <pageSetup paperSize="9" scale="94" orientation="portrait" r:id="rId1"/>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rgb="FFFF0000"/>
    <pageSetUpPr fitToPage="1"/>
  </sheetPr>
  <dimension ref="A1:V25"/>
  <sheetViews>
    <sheetView topLeftCell="N5" zoomScaleNormal="100" workbookViewId="0">
      <selection activeCell="B3" sqref="B3:S21"/>
    </sheetView>
  </sheetViews>
  <sheetFormatPr defaultColWidth="9.140625" defaultRowHeight="12.75" x14ac:dyDescent="0.2"/>
  <cols>
    <col min="1" max="1" width="10" style="5" bestFit="1" customWidth="1"/>
    <col min="2" max="3" width="24.85546875" style="5" customWidth="1"/>
    <col min="4" max="4" width="17.42578125" style="5" bestFit="1" customWidth="1"/>
    <col min="5" max="5" width="18" style="5" bestFit="1" customWidth="1"/>
    <col min="6" max="6" width="36" style="5" bestFit="1" customWidth="1"/>
    <col min="7" max="7" width="23.140625" style="5" customWidth="1"/>
    <col min="8" max="9" width="21.7109375" style="5" customWidth="1"/>
    <col min="10" max="10" width="34.42578125" style="5" customWidth="1"/>
    <col min="11" max="11" width="21.7109375" style="5" customWidth="1"/>
    <col min="12" max="12" width="36" style="5" bestFit="1" customWidth="1"/>
    <col min="13" max="13" width="25.7109375" style="5" bestFit="1" customWidth="1"/>
    <col min="14" max="15" width="25.7109375" style="5" customWidth="1"/>
    <col min="16" max="16" width="26.5703125" style="5" bestFit="1" customWidth="1"/>
    <col min="17" max="19" width="21.7109375" style="5" customWidth="1"/>
    <col min="20" max="20" width="13.7109375" style="5" bestFit="1" customWidth="1"/>
    <col min="21" max="22" width="13.140625" style="5" customWidth="1"/>
    <col min="23" max="24" width="9.140625" style="5"/>
    <col min="25" max="25" width="28.85546875" style="5" bestFit="1" customWidth="1"/>
    <col min="26" max="26" width="10.5703125" style="5" customWidth="1"/>
    <col min="27" max="27" width="9.140625" style="5"/>
    <col min="28" max="28" width="10.7109375" style="5" customWidth="1"/>
    <col min="29" max="29" width="10.5703125" style="5" bestFit="1" customWidth="1"/>
    <col min="30" max="16384" width="9.140625" style="5"/>
  </cols>
  <sheetData>
    <row r="1" spans="1:22" x14ac:dyDescent="0.2">
      <c r="A1" s="225" t="s">
        <v>1581</v>
      </c>
      <c r="B1" s="225"/>
      <c r="C1" s="225"/>
      <c r="D1" s="225"/>
      <c r="E1" s="225"/>
      <c r="F1" s="225"/>
      <c r="G1" s="225"/>
      <c r="H1" s="225"/>
      <c r="I1" s="225"/>
      <c r="J1" s="225"/>
      <c r="K1" s="225"/>
      <c r="L1" s="225"/>
      <c r="M1" s="225"/>
      <c r="N1" s="225"/>
      <c r="O1" s="225"/>
      <c r="P1" s="225"/>
      <c r="Q1" s="225"/>
      <c r="R1" s="225"/>
      <c r="S1" s="225"/>
      <c r="T1" s="226"/>
      <c r="U1" s="1"/>
      <c r="V1" s="1"/>
    </row>
    <row r="2" spans="1:22" s="64" customFormat="1" ht="38.25" x14ac:dyDescent="0.2">
      <c r="A2" s="2" t="s">
        <v>9</v>
      </c>
      <c r="B2" s="2" t="s">
        <v>1</v>
      </c>
      <c r="C2" s="2" t="s">
        <v>0</v>
      </c>
      <c r="D2" s="2" t="s">
        <v>2</v>
      </c>
      <c r="E2" s="2" t="s">
        <v>389</v>
      </c>
      <c r="F2" s="2" t="s">
        <v>6</v>
      </c>
      <c r="G2" s="3" t="s">
        <v>32</v>
      </c>
      <c r="H2" s="3" t="s">
        <v>31</v>
      </c>
      <c r="I2" s="3" t="s">
        <v>1583</v>
      </c>
      <c r="J2" s="3" t="s">
        <v>35</v>
      </c>
      <c r="K2" s="3" t="s">
        <v>34</v>
      </c>
      <c r="L2" s="3" t="s">
        <v>33</v>
      </c>
      <c r="M2" s="3" t="s">
        <v>7</v>
      </c>
      <c r="N2" s="21" t="s">
        <v>388</v>
      </c>
      <c r="O2" s="21" t="s">
        <v>36</v>
      </c>
      <c r="P2" s="21" t="s">
        <v>8</v>
      </c>
      <c r="Q2" s="21" t="s">
        <v>382</v>
      </c>
      <c r="R2" s="21" t="s">
        <v>1616</v>
      </c>
      <c r="S2" s="21" t="s">
        <v>1618</v>
      </c>
      <c r="T2" s="21" t="s">
        <v>1580</v>
      </c>
      <c r="U2" s="49"/>
      <c r="V2" s="49"/>
    </row>
    <row r="3" spans="1:22" ht="25.5" x14ac:dyDescent="0.2">
      <c r="A3" s="1">
        <v>1</v>
      </c>
      <c r="B3" s="128" t="str">
        <f>'P.I. indennità mensile'!$B$4</f>
        <v>Luglio 2024</v>
      </c>
      <c r="C3" s="9" t="str">
        <f>'P.I. indennità mensile'!$B$3</f>
        <v>Tecnocostruzioni s.r.l.</v>
      </c>
      <c r="D3" s="1"/>
      <c r="E3" s="1" t="str">
        <f>'P.I. indennità mensile'!$C$6</f>
        <v>G/T99/CIR/6666/0</v>
      </c>
      <c r="F3" s="93" t="s">
        <v>1584</v>
      </c>
      <c r="G3" s="7">
        <f>'P.I. indennità mensile'!O28/2</f>
        <v>622.79999999999995</v>
      </c>
      <c r="H3" s="7">
        <f>'P.I. indennità mensile'!O30/2</f>
        <v>63.215000000000003</v>
      </c>
      <c r="I3" s="7">
        <f>'P.I. indennità mensile'!L28/2</f>
        <v>93.71</v>
      </c>
      <c r="J3" s="7">
        <f>'P.I. indennità mensile'!M31/2</f>
        <v>0</v>
      </c>
      <c r="K3" s="7">
        <f>'P.I. indennità mensile'!N31/2</f>
        <v>0</v>
      </c>
      <c r="L3" s="7">
        <f>'P.I. indennità mensile'!O31/2</f>
        <v>559.58499999999992</v>
      </c>
      <c r="M3" s="7">
        <f>ROUND(SUM(J3:L3),2)</f>
        <v>559.59</v>
      </c>
      <c r="N3" s="7">
        <f t="shared" ref="N3:N21" si="0">ROUND((M3*0.5/100),2)</f>
        <v>2.8</v>
      </c>
      <c r="O3" s="7">
        <f t="shared" ref="O3:O21" si="1">M3-N3</f>
        <v>556.79000000000008</v>
      </c>
      <c r="P3" s="66" t="s">
        <v>1563</v>
      </c>
      <c r="Q3" s="6" t="s">
        <v>1586</v>
      </c>
      <c r="R3" s="6"/>
      <c r="S3" s="6"/>
      <c r="T3" s="1"/>
      <c r="U3" s="1"/>
      <c r="V3" s="1"/>
    </row>
    <row r="4" spans="1:22" ht="25.5" x14ac:dyDescent="0.2">
      <c r="A4" s="1">
        <v>2</v>
      </c>
      <c r="B4" s="128" t="str">
        <f>B3</f>
        <v>Luglio 2024</v>
      </c>
      <c r="C4" s="9" t="str">
        <f>C3</f>
        <v>Tecnocostruzioni s.r.l.</v>
      </c>
      <c r="D4" s="1"/>
      <c r="E4" s="1" t="str">
        <f>E3</f>
        <v>G/T99/CIR/6666/0</v>
      </c>
      <c r="F4" s="93" t="s">
        <v>1585</v>
      </c>
      <c r="G4" s="7">
        <f>G3</f>
        <v>622.79999999999995</v>
      </c>
      <c r="H4" s="7">
        <f t="shared" ref="H4:L4" si="2">H3</f>
        <v>63.215000000000003</v>
      </c>
      <c r="I4" s="7">
        <f t="shared" si="2"/>
        <v>93.71</v>
      </c>
      <c r="J4" s="7">
        <f t="shared" si="2"/>
        <v>0</v>
      </c>
      <c r="K4" s="7">
        <f t="shared" si="2"/>
        <v>0</v>
      </c>
      <c r="L4" s="7">
        <f t="shared" si="2"/>
        <v>559.58499999999992</v>
      </c>
      <c r="M4" s="7">
        <f t="shared" ref="M4:M21" si="3">ROUND(SUM(J4:L4),2)</f>
        <v>559.59</v>
      </c>
      <c r="N4" s="7">
        <f t="shared" si="0"/>
        <v>2.8</v>
      </c>
      <c r="O4" s="7">
        <f t="shared" si="1"/>
        <v>556.79000000000008</v>
      </c>
      <c r="P4" s="66" t="s">
        <v>1565</v>
      </c>
      <c r="Q4" s="6" t="s">
        <v>1586</v>
      </c>
      <c r="R4" s="6"/>
      <c r="S4" s="6"/>
      <c r="T4" s="1"/>
      <c r="U4" s="1"/>
      <c r="V4" s="1"/>
    </row>
    <row r="5" spans="1:22" x14ac:dyDescent="0.2">
      <c r="A5" s="1">
        <v>3</v>
      </c>
      <c r="B5" s="128" t="str">
        <f>'CTR Bardineto'!$B$4</f>
        <v>Luglio 2024</v>
      </c>
      <c r="C5" s="9" t="str">
        <f>'CTR Bardineto'!$B$3</f>
        <v>Tecnocostruzioni s.r.l.</v>
      </c>
      <c r="D5" s="1" t="str">
        <f>'CTR Bardineto'!$B$5</f>
        <v>Bardineto</v>
      </c>
      <c r="E5" s="1" t="str">
        <f>'CTR Bardineto'!$C$7</f>
        <v>G/A99/BAR/4444/0</v>
      </c>
      <c r="F5" s="1" t="str">
        <f>'CTR Bardineto'!$B$7</f>
        <v>Prestazioni al contatore</v>
      </c>
      <c r="G5" s="7">
        <f>'CTR Bardineto'!O55</f>
        <v>417.57</v>
      </c>
      <c r="H5" s="7">
        <f>'CTR Bardineto'!O57</f>
        <v>42.38</v>
      </c>
      <c r="I5" s="7">
        <f>'CTR Bardineto'!L55</f>
        <v>425.21</v>
      </c>
      <c r="J5" s="7">
        <f>'CTR Bardineto'!M58</f>
        <v>25.94</v>
      </c>
      <c r="K5" s="7">
        <f>'CTR Bardineto'!N58</f>
        <v>0</v>
      </c>
      <c r="L5" s="7">
        <f>'CTR Bardineto'!O58</f>
        <v>375.19</v>
      </c>
      <c r="M5" s="7">
        <f t="shared" ref="M5" si="4">ROUND(SUM(J5:L5),2)</f>
        <v>401.13</v>
      </c>
      <c r="N5" s="7">
        <f t="shared" ref="N5" si="5">ROUND((M5*0.5/100),2)</f>
        <v>2.0099999999999998</v>
      </c>
      <c r="O5" s="7">
        <f t="shared" ref="O5" si="6">M5-N5</f>
        <v>399.12</v>
      </c>
      <c r="P5" s="66" t="str">
        <f>'CTR Bardineto'!B6</f>
        <v>MOA</v>
      </c>
      <c r="Q5" s="6" t="s">
        <v>1586</v>
      </c>
      <c r="R5" s="6"/>
      <c r="S5" s="6"/>
      <c r="T5" s="1"/>
      <c r="U5" s="1"/>
      <c r="V5" s="1"/>
    </row>
    <row r="6" spans="1:22" x14ac:dyDescent="0.2">
      <c r="A6" s="1">
        <v>4</v>
      </c>
      <c r="B6" s="128" t="str">
        <f>'CTR Calizzano'!$B$4</f>
        <v>Luglio 2024</v>
      </c>
      <c r="C6" s="9" t="str">
        <f>'CTR Calizzano'!$B$3</f>
        <v>Tecnocostruzioni s.r.l.</v>
      </c>
      <c r="D6" s="1" t="str">
        <f>'CTR Calizzano'!$B$5</f>
        <v>Calizzano</v>
      </c>
      <c r="E6" s="1" t="str">
        <f>'CTR Calizzano'!$C$7</f>
        <v>G/A99/CAL/4444/0</v>
      </c>
      <c r="F6" s="1" t="str">
        <f>'CTR Calizzano'!$B$7</f>
        <v>Prestazioni al contatore</v>
      </c>
      <c r="G6" s="7">
        <f>'CTR Calizzano'!O55</f>
        <v>396.33</v>
      </c>
      <c r="H6" s="7">
        <f>'CTR Calizzano'!O57</f>
        <v>40.229999999999997</v>
      </c>
      <c r="I6" s="7">
        <f>'CTR Calizzano'!L55</f>
        <v>441.24</v>
      </c>
      <c r="J6" s="7">
        <f>'CTR Calizzano'!M58</f>
        <v>26.16</v>
      </c>
      <c r="K6" s="7">
        <f>'CTR Calizzano'!N58</f>
        <v>28</v>
      </c>
      <c r="L6" s="7">
        <f>'CTR Calizzano'!O58</f>
        <v>356.09999999999997</v>
      </c>
      <c r="M6" s="7">
        <f t="shared" si="3"/>
        <v>410.26</v>
      </c>
      <c r="N6" s="7">
        <f t="shared" si="0"/>
        <v>2.0499999999999998</v>
      </c>
      <c r="O6" s="7">
        <f t="shared" si="1"/>
        <v>408.21</v>
      </c>
      <c r="P6" s="66" t="str">
        <f>'CTR Calizzano'!B6</f>
        <v>MOA</v>
      </c>
      <c r="Q6" s="6" t="s">
        <v>1586</v>
      </c>
      <c r="R6" s="6"/>
      <c r="S6" s="6"/>
      <c r="T6" s="1"/>
      <c r="U6" s="1"/>
      <c r="V6" s="1"/>
    </row>
    <row r="7" spans="1:22" x14ac:dyDescent="0.2">
      <c r="A7" s="1">
        <v>7</v>
      </c>
      <c r="B7" s="128" t="str">
        <f>'Conduzione Bardineto'!$B$4</f>
        <v>Luglio 2024</v>
      </c>
      <c r="C7" s="9" t="str">
        <f>'Conduzione Bardineto'!$B$3</f>
        <v>Tecnocostruzioni s.r.l.</v>
      </c>
      <c r="D7" s="1" t="str">
        <f>'Conduzione Bardineto'!$B$5</f>
        <v>Bardineto</v>
      </c>
      <c r="E7" s="1" t="str">
        <f>'Conduzione Bardineto'!$C$7</f>
        <v>G/A99/BAR/4444/0</v>
      </c>
      <c r="F7" s="1" t="str">
        <f>'Conduzione Bardineto'!$B$7</f>
        <v>Conduzione</v>
      </c>
      <c r="G7" s="7">
        <f>'Conduzione Bardineto'!O189</f>
        <v>701.76</v>
      </c>
      <c r="H7" s="7">
        <f>'Conduzione Bardineto'!O191</f>
        <v>71.23</v>
      </c>
      <c r="I7" s="7">
        <f>'Conduzione Bardineto'!L189</f>
        <v>622.16999999999996</v>
      </c>
      <c r="J7" s="7">
        <f>'Conduzione Bardineto'!M192</f>
        <v>77.349999999999994</v>
      </c>
      <c r="K7" s="7">
        <f>'Conduzione Bardineto'!N192</f>
        <v>893.76</v>
      </c>
      <c r="L7" s="7">
        <f>'Conduzione Bardineto'!O192</f>
        <v>630.53</v>
      </c>
      <c r="M7" s="7">
        <f t="shared" si="3"/>
        <v>1601.64</v>
      </c>
      <c r="N7" s="7">
        <f t="shared" si="0"/>
        <v>8.01</v>
      </c>
      <c r="O7" s="7">
        <f t="shared" si="1"/>
        <v>1593.63</v>
      </c>
      <c r="P7" s="66" t="str">
        <f>'Conduzione Bardineto'!B6</f>
        <v>MOA</v>
      </c>
      <c r="Q7" s="6" t="s">
        <v>1586</v>
      </c>
      <c r="R7" s="6"/>
      <c r="S7" s="6"/>
      <c r="T7" s="1"/>
      <c r="U7" s="1"/>
      <c r="V7" s="1"/>
    </row>
    <row r="8" spans="1:22" x14ac:dyDescent="0.2">
      <c r="A8" s="1">
        <v>8</v>
      </c>
      <c r="B8" s="128" t="str">
        <f>'Conduzione Calizzano'!$B$4</f>
        <v>Luglio 2024</v>
      </c>
      <c r="C8" s="9" t="str">
        <f>'Conduzione Calizzano'!$B$3</f>
        <v>Tecnocostruzioni s.r.l.</v>
      </c>
      <c r="D8" s="1" t="str">
        <f>'Conduzione Calizzano'!$B$5</f>
        <v>Calizzano</v>
      </c>
      <c r="E8" s="73" t="str">
        <f>'Conduzione Calizzano'!$C$7</f>
        <v>G/A99/CAL/4444/0</v>
      </c>
      <c r="F8" s="1" t="str">
        <f>'Conduzione Calizzano'!$B$7</f>
        <v>Conduzione</v>
      </c>
      <c r="G8" s="7">
        <f>'Conduzione Calizzano'!O187</f>
        <v>2434.9</v>
      </c>
      <c r="H8" s="7">
        <f>'Conduzione Calizzano'!O189</f>
        <v>247.14</v>
      </c>
      <c r="I8" s="7">
        <f>'Conduzione Calizzano'!L187</f>
        <v>1908.15</v>
      </c>
      <c r="J8" s="7">
        <f>'Conduzione Calizzano'!M190</f>
        <v>206.75</v>
      </c>
      <c r="K8" s="7">
        <f>'Conduzione Calizzano'!N190</f>
        <v>2601.21</v>
      </c>
      <c r="L8" s="7">
        <f>'Conduzione Calizzano'!O190</f>
        <v>2187.7600000000002</v>
      </c>
      <c r="M8" s="7">
        <f t="shared" si="3"/>
        <v>4995.72</v>
      </c>
      <c r="N8" s="7">
        <f t="shared" si="0"/>
        <v>24.98</v>
      </c>
      <c r="O8" s="7">
        <f t="shared" si="1"/>
        <v>4970.7400000000007</v>
      </c>
      <c r="P8" s="66" t="str">
        <f>'Conduzione Calizzano'!B6</f>
        <v>MOA</v>
      </c>
      <c r="Q8" s="6" t="s">
        <v>1586</v>
      </c>
      <c r="R8" s="6"/>
      <c r="S8" s="6"/>
      <c r="T8" s="1"/>
      <c r="U8" s="1"/>
      <c r="V8" s="1"/>
    </row>
    <row r="9" spans="1:22" x14ac:dyDescent="0.2">
      <c r="A9" s="1">
        <v>11</v>
      </c>
      <c r="B9" s="128" t="str">
        <f>'Autospurgo Bardineto'!$B$4</f>
        <v>Luglio 2024</v>
      </c>
      <c r="C9" s="9" t="str">
        <f>'Autospurgo Bardineto'!$B$3</f>
        <v>Tecnocostruzioni s.r.l.</v>
      </c>
      <c r="D9" s="1" t="str">
        <f>'Autospurgo Bardineto'!$B$5</f>
        <v>Bardineto</v>
      </c>
      <c r="E9" s="73" t="str">
        <f>'Autospurgo Bardineto'!$C$7</f>
        <v>G/F99/BAR/4444/0</v>
      </c>
      <c r="F9" s="1" t="str">
        <f>'Autospurgo Bardineto'!$B$7</f>
        <v>Interventi autospurgo</v>
      </c>
      <c r="G9" s="7">
        <f>'Autospurgo Bardineto'!O55</f>
        <v>0</v>
      </c>
      <c r="H9" s="7">
        <f>'Autospurgo Bardineto'!O57</f>
        <v>0</v>
      </c>
      <c r="I9" s="7">
        <f>'Autospurgo Bardineto'!L55</f>
        <v>0</v>
      </c>
      <c r="J9" s="7">
        <f>'Autospurgo Bardineto'!M58</f>
        <v>0</v>
      </c>
      <c r="K9" s="7">
        <f>'Autospurgo Bardineto'!N58</f>
        <v>0</v>
      </c>
      <c r="L9" s="7">
        <f>'Autospurgo Bardineto'!O58</f>
        <v>0</v>
      </c>
      <c r="M9" s="7">
        <f t="shared" si="3"/>
        <v>0</v>
      </c>
      <c r="N9" s="7">
        <f t="shared" si="0"/>
        <v>0</v>
      </c>
      <c r="O9" s="7">
        <f t="shared" si="1"/>
        <v>0</v>
      </c>
      <c r="P9" s="66" t="str">
        <f>'Autospurgo Bardineto'!B6</f>
        <v>MOF</v>
      </c>
      <c r="Q9" s="6" t="s">
        <v>1586</v>
      </c>
      <c r="R9" s="6"/>
      <c r="S9" s="6"/>
      <c r="T9" s="1"/>
      <c r="U9" s="1"/>
      <c r="V9" s="1"/>
    </row>
    <row r="10" spans="1:22" x14ac:dyDescent="0.2">
      <c r="A10" s="1">
        <v>12</v>
      </c>
      <c r="B10" s="128" t="str">
        <f>'Autospurgo Calizzano'!$B$4</f>
        <v>Luglio 2024</v>
      </c>
      <c r="C10" s="9" t="str">
        <f>'Autospurgo Calizzano'!$B$3</f>
        <v>Tecnocostruzioni s.r.l.</v>
      </c>
      <c r="D10" s="1" t="str">
        <f>'Autospurgo Calizzano'!$B$5</f>
        <v>Calizzano</v>
      </c>
      <c r="E10" s="73" t="str">
        <f>'Autospurgo Calizzano'!$C$7</f>
        <v>G/F99/CAL/4444/0</v>
      </c>
      <c r="F10" s="1" t="str">
        <f>'Autospurgo Calizzano'!$B$7</f>
        <v>Interventi autospurgo</v>
      </c>
      <c r="G10" s="7">
        <f>'Autospurgo Calizzano'!O55</f>
        <v>46.88</v>
      </c>
      <c r="H10" s="7">
        <f>'Autospurgo Calizzano'!O57</f>
        <v>4.76</v>
      </c>
      <c r="I10" s="7">
        <f>'Autospurgo Calizzano'!L55</f>
        <v>37.909999999999997</v>
      </c>
      <c r="J10" s="7">
        <f>'Autospurgo Calizzano'!M58</f>
        <v>5.46</v>
      </c>
      <c r="K10" s="7">
        <f>'Autospurgo Calizzano'!N58</f>
        <v>74.48</v>
      </c>
      <c r="L10" s="7">
        <f>'Autospurgo Calizzano'!O58</f>
        <v>42.120000000000005</v>
      </c>
      <c r="M10" s="7">
        <f t="shared" si="3"/>
        <v>122.06</v>
      </c>
      <c r="N10" s="7">
        <f t="shared" si="0"/>
        <v>0.61</v>
      </c>
      <c r="O10" s="7">
        <f t="shared" si="1"/>
        <v>121.45</v>
      </c>
      <c r="P10" s="66" t="str">
        <f>'Autospurgo Calizzano'!B6</f>
        <v>MOF</v>
      </c>
      <c r="Q10" s="6" t="s">
        <v>1586</v>
      </c>
      <c r="R10" s="6"/>
      <c r="S10" s="6"/>
      <c r="T10" s="1"/>
      <c r="U10" s="1"/>
      <c r="V10" s="1"/>
    </row>
    <row r="11" spans="1:22" x14ac:dyDescent="0.2">
      <c r="A11" s="1">
        <v>15</v>
      </c>
      <c r="B11" s="73">
        <f>'1'!$B$4</f>
        <v>45446</v>
      </c>
      <c r="C11" s="9" t="str">
        <f>'1'!$B$3</f>
        <v>Tecnocostruzioni s.r.l.</v>
      </c>
      <c r="D11" s="1" t="str">
        <f>'1'!$B$5</f>
        <v>Calizzano</v>
      </c>
      <c r="E11" s="1" t="str">
        <f>'1'!$C$8</f>
        <v>I/A02/CAL/M999/0</v>
      </c>
      <c r="F11" s="1" t="str">
        <f>'1'!$B$8</f>
        <v>CAL_270524_VIA FILIPPOLEALE/SP490_MSA_T</v>
      </c>
      <c r="G11" s="7">
        <f>'1'!O33</f>
        <v>534.39</v>
      </c>
      <c r="H11" s="7">
        <f>'1'!O35</f>
        <v>54.24</v>
      </c>
      <c r="I11" s="7">
        <f>'1'!L33</f>
        <v>152.96</v>
      </c>
      <c r="J11" s="7">
        <f>'1'!M33</f>
        <v>12.96</v>
      </c>
      <c r="K11" s="7">
        <f>'1'!N33</f>
        <v>111.72</v>
      </c>
      <c r="L11" s="7">
        <f>TOTALE14</f>
        <v>480.15</v>
      </c>
      <c r="M11" s="7">
        <f t="shared" si="3"/>
        <v>604.83000000000004</v>
      </c>
      <c r="N11" s="7">
        <f t="shared" si="0"/>
        <v>3.02</v>
      </c>
      <c r="O11" s="7">
        <f t="shared" si="1"/>
        <v>601.81000000000006</v>
      </c>
      <c r="P11" s="66" t="str">
        <f>'1'!B7</f>
        <v>MSA</v>
      </c>
      <c r="Q11" s="6" t="s">
        <v>1586</v>
      </c>
      <c r="R11" s="6">
        <f>'1'!$J$4</f>
        <v>0</v>
      </c>
      <c r="S11" s="6">
        <f>'1'!$K$5</f>
        <v>0</v>
      </c>
      <c r="T11" s="1">
        <v>1</v>
      </c>
      <c r="U11" s="1"/>
      <c r="V11" s="1"/>
    </row>
    <row r="12" spans="1:22" x14ac:dyDescent="0.2">
      <c r="A12" s="1">
        <v>16</v>
      </c>
      <c r="B12" s="73">
        <f>'2'!$B$4</f>
        <v>45446</v>
      </c>
      <c r="C12" s="9" t="str">
        <f>'2'!$B$3</f>
        <v>Tecnocostruzioni s.r.l.</v>
      </c>
      <c r="D12" s="1" t="str">
        <f>'2'!$B$5</f>
        <v>Calizzano</v>
      </c>
      <c r="E12" s="1" t="str">
        <f>'2'!$C$8</f>
        <v>I/F11/CAL/M999/0</v>
      </c>
      <c r="F12" s="1" t="str">
        <f>'2'!$B$8</f>
        <v>CAL_040424_PZZA VITTORIO VENETO_MSF_T</v>
      </c>
      <c r="G12" s="7">
        <f>'2'!O33</f>
        <v>386.62</v>
      </c>
      <c r="H12" s="7">
        <f>'2'!O35</f>
        <v>39.24</v>
      </c>
      <c r="I12" s="7">
        <f>'2'!L33</f>
        <v>152.96</v>
      </c>
      <c r="J12" s="7">
        <f>'2'!M33</f>
        <v>12.96</v>
      </c>
      <c r="K12" s="7">
        <f>'2'!N33</f>
        <v>111.72</v>
      </c>
      <c r="L12" s="7">
        <f>'2'!O36</f>
        <v>347.38</v>
      </c>
      <c r="M12" s="7">
        <f t="shared" si="3"/>
        <v>472.06</v>
      </c>
      <c r="N12" s="7">
        <f t="shared" si="0"/>
        <v>2.36</v>
      </c>
      <c r="O12" s="7">
        <f t="shared" si="1"/>
        <v>469.7</v>
      </c>
      <c r="P12" s="66" t="str">
        <f>'2'!B7</f>
        <v>MSF</v>
      </c>
      <c r="Q12" s="6" t="s">
        <v>1586</v>
      </c>
      <c r="R12" s="6">
        <f>'2'!$J$4</f>
        <v>0</v>
      </c>
      <c r="S12" s="6">
        <f>'2'!$K$5</f>
        <v>0</v>
      </c>
      <c r="T12" s="1">
        <v>2</v>
      </c>
      <c r="U12" s="1"/>
      <c r="V12" s="1"/>
    </row>
    <row r="13" spans="1:22" x14ac:dyDescent="0.2">
      <c r="A13" s="1">
        <v>17</v>
      </c>
      <c r="B13" s="73" t="str">
        <f>'3'!$B$4</f>
        <v>03/07/2024 - 06/07/2024</v>
      </c>
      <c r="C13" s="9" t="str">
        <f>'3'!$B$3</f>
        <v>Tecnocostruzioni s.r.l.</v>
      </c>
      <c r="D13" s="1" t="str">
        <f>'3'!$B$5</f>
        <v>Calizzano</v>
      </c>
      <c r="E13" s="1" t="str">
        <f>'3'!$C$8</f>
        <v>I/A02/CAL/M999/0</v>
      </c>
      <c r="F13" s="1" t="str">
        <f>'3'!$B$8</f>
        <v>CAL_030724_MANDATA DURANTE_MSA_T</v>
      </c>
      <c r="G13" s="7">
        <f>'3'!O30</f>
        <v>1303.27</v>
      </c>
      <c r="H13" s="7">
        <f>'3'!O32</f>
        <v>132.28</v>
      </c>
      <c r="I13" s="7">
        <f>'3'!L30</f>
        <v>490.22</v>
      </c>
      <c r="J13" s="7">
        <f>'3'!M33</f>
        <v>63.84</v>
      </c>
      <c r="K13" s="7">
        <f>'3'!N33</f>
        <v>111.72</v>
      </c>
      <c r="L13" s="7">
        <f>'3'!O33</f>
        <v>1170.99</v>
      </c>
      <c r="M13" s="7">
        <f t="shared" si="3"/>
        <v>1346.55</v>
      </c>
      <c r="N13" s="7">
        <f t="shared" si="0"/>
        <v>6.73</v>
      </c>
      <c r="O13" s="7">
        <f t="shared" si="1"/>
        <v>1339.82</v>
      </c>
      <c r="P13" s="66" t="str">
        <f>'3'!B7</f>
        <v>MSA</v>
      </c>
      <c r="Q13" s="6" t="s">
        <v>1586</v>
      </c>
      <c r="R13" s="6" t="str">
        <f>'3'!$J$4</f>
        <v>S</v>
      </c>
      <c r="S13" s="6">
        <f>'3'!$K$5</f>
        <v>5</v>
      </c>
      <c r="T13" s="1">
        <v>3</v>
      </c>
      <c r="U13" s="1"/>
      <c r="V13" s="1"/>
    </row>
    <row r="14" spans="1:22" x14ac:dyDescent="0.2">
      <c r="A14" s="1">
        <v>20</v>
      </c>
      <c r="B14" s="73" t="str">
        <f>'6'!$B$4</f>
        <v>12/07/2024 - 25/07/2024</v>
      </c>
      <c r="C14" s="9" t="str">
        <f>'6'!$B$3</f>
        <v>Tecnocostruzioni s.r.l.</v>
      </c>
      <c r="D14" s="1" t="str">
        <f>'6'!$B$5</f>
        <v xml:space="preserve">Calizzano </v>
      </c>
      <c r="E14" s="1" t="str">
        <f>'6'!$C$8</f>
        <v>I/A02/CAL/M999/0</v>
      </c>
      <c r="F14" s="1" t="str">
        <f>'6'!$B$8</f>
        <v xml:space="preserve">
CAL_120724_LOCGAVIANO_MSA_T</v>
      </c>
      <c r="G14" s="7">
        <f>'6'!O33</f>
        <v>1218.73</v>
      </c>
      <c r="H14" s="7">
        <f>'6'!O35</f>
        <v>123.7</v>
      </c>
      <c r="I14" s="7">
        <f>'6'!L33</f>
        <v>755.23</v>
      </c>
      <c r="J14" s="7">
        <f>'6'!M36</f>
        <v>79.59</v>
      </c>
      <c r="K14" s="7">
        <f>'6'!N36</f>
        <v>167.58</v>
      </c>
      <c r="L14" s="7">
        <f>'6'!O36</f>
        <v>1095.03</v>
      </c>
      <c r="M14" s="7">
        <f t="shared" si="3"/>
        <v>1342.2</v>
      </c>
      <c r="N14" s="7">
        <f t="shared" si="0"/>
        <v>6.71</v>
      </c>
      <c r="O14" s="7">
        <f t="shared" si="1"/>
        <v>1335.49</v>
      </c>
      <c r="P14" s="66" t="str">
        <f>'6'!B7</f>
        <v>MSA</v>
      </c>
      <c r="Q14" s="6" t="s">
        <v>1586</v>
      </c>
      <c r="R14" s="6" t="str">
        <f>'6'!$J$4</f>
        <v>S</v>
      </c>
      <c r="S14" s="6">
        <f>'6'!$K$5</f>
        <v>7</v>
      </c>
      <c r="T14" s="1">
        <v>6</v>
      </c>
      <c r="U14" s="1"/>
      <c r="V14" s="1"/>
    </row>
    <row r="15" spans="1:22" x14ac:dyDescent="0.2">
      <c r="A15" s="1">
        <v>21</v>
      </c>
      <c r="B15" s="73" t="str">
        <f>'7'!$B$4</f>
        <v>15/07/2024 - 16/07/2024</v>
      </c>
      <c r="C15" s="9" t="str">
        <f>'7'!$B$3</f>
        <v>Tecnocostruzioni s.r.l.</v>
      </c>
      <c r="D15" s="1" t="str">
        <f>'7'!$B$5</f>
        <v>Calizzano</v>
      </c>
      <c r="E15" s="1" t="str">
        <f>'7'!$C$8</f>
        <v>G/A99/CAL/4444/0</v>
      </c>
      <c r="F15" s="1" t="str">
        <f>'7'!$B$8</f>
        <v>CAL_150724_CampoSportivo_MOA_T</v>
      </c>
      <c r="G15" s="7">
        <f>'7'!O30</f>
        <v>593.29</v>
      </c>
      <c r="H15" s="7">
        <f>'7'!O32</f>
        <v>60.22</v>
      </c>
      <c r="I15" s="7">
        <f>'7'!L30</f>
        <v>288.3</v>
      </c>
      <c r="J15" s="7">
        <f>'7'!M33</f>
        <v>48.29</v>
      </c>
      <c r="K15" s="7">
        <f>'7'!N33</f>
        <v>37.24</v>
      </c>
      <c r="L15" s="7">
        <f>'7'!O33</f>
        <v>533.06999999999994</v>
      </c>
      <c r="M15" s="7">
        <f t="shared" si="3"/>
        <v>618.6</v>
      </c>
      <c r="N15" s="7">
        <f t="shared" si="0"/>
        <v>3.09</v>
      </c>
      <c r="O15" s="7">
        <f t="shared" si="1"/>
        <v>615.51</v>
      </c>
      <c r="P15" s="66" t="str">
        <f>'7'!B7</f>
        <v>MOA</v>
      </c>
      <c r="Q15" s="6" t="s">
        <v>1586</v>
      </c>
      <c r="R15" s="6">
        <f>'7'!$J$4</f>
        <v>0</v>
      </c>
      <c r="S15" s="6">
        <f>'7'!$K$5</f>
        <v>0</v>
      </c>
      <c r="T15" s="1">
        <v>7</v>
      </c>
      <c r="U15" s="1"/>
      <c r="V15" s="1"/>
    </row>
    <row r="16" spans="1:22" x14ac:dyDescent="0.2">
      <c r="A16" s="1">
        <v>22</v>
      </c>
      <c r="B16" s="73">
        <f>'8'!$B$4</f>
        <v>45489</v>
      </c>
      <c r="C16" s="9" t="str">
        <f>'8'!$B$3</f>
        <v>Tecnocostruzioni s.r.l.</v>
      </c>
      <c r="D16" s="1" t="str">
        <f>'8'!$B$5</f>
        <v>Bardineto</v>
      </c>
      <c r="E16" s="1" t="str">
        <f>'8'!$C$8</f>
        <v>I/A02/BAR/M999/0</v>
      </c>
      <c r="F16" s="1" t="str">
        <f>'8'!$B$8</f>
        <v>BAR_160724_LOC PIANO_MSA_T</v>
      </c>
      <c r="G16" s="7">
        <f>'8'!O30</f>
        <v>477.75</v>
      </c>
      <c r="H16" s="7">
        <f>'8'!O32</f>
        <v>48.49</v>
      </c>
      <c r="I16" s="7">
        <f>'8'!L30</f>
        <v>343.26</v>
      </c>
      <c r="J16" s="7">
        <f>'8'!M33</f>
        <v>52.47</v>
      </c>
      <c r="K16" s="7">
        <f>'8'!N33</f>
        <v>37.24</v>
      </c>
      <c r="L16" s="7">
        <f>'8'!O33</f>
        <v>429.26</v>
      </c>
      <c r="M16" s="7">
        <f t="shared" si="3"/>
        <v>518.97</v>
      </c>
      <c r="N16" s="7">
        <f t="shared" si="0"/>
        <v>2.59</v>
      </c>
      <c r="O16" s="7">
        <f t="shared" si="1"/>
        <v>516.38</v>
      </c>
      <c r="P16" s="66" t="str">
        <f>'8'!B7</f>
        <v>MSA</v>
      </c>
      <c r="Q16" s="6" t="s">
        <v>1586</v>
      </c>
      <c r="R16" s="6" t="str">
        <f>'8'!$J$4</f>
        <v>S</v>
      </c>
      <c r="S16" s="6">
        <f>'8'!$K$5</f>
        <v>1</v>
      </c>
      <c r="T16" s="1">
        <v>8</v>
      </c>
      <c r="U16" s="1"/>
      <c r="V16" s="1"/>
    </row>
    <row r="17" spans="1:22" x14ac:dyDescent="0.2">
      <c r="A17" s="1">
        <v>23</v>
      </c>
      <c r="B17" s="73">
        <f>'9'!$B$4</f>
        <v>45492</v>
      </c>
      <c r="C17" s="9" t="str">
        <f>'9'!$B$3</f>
        <v>Tecnocostruzioni s.r.l.</v>
      </c>
      <c r="D17" s="1" t="str">
        <f>'9'!$B$5</f>
        <v>Bardineto</v>
      </c>
      <c r="E17" s="1" t="str">
        <f>'9'!$C$8</f>
        <v>G/A99/BAR/4444/0</v>
      </c>
      <c r="F17" s="1" t="str">
        <f>'9'!$B$8</f>
        <v>BAR_Montela_NA_OL_348_2024_MOA_T</v>
      </c>
      <c r="G17" s="7">
        <f>'9'!O30</f>
        <v>1236.1199999999999</v>
      </c>
      <c r="H17" s="7">
        <f>'9'!O32</f>
        <v>125.47</v>
      </c>
      <c r="I17" s="7">
        <f>'9'!L30</f>
        <v>322.69</v>
      </c>
      <c r="J17" s="7">
        <f>'9'!M33</f>
        <v>21.81</v>
      </c>
      <c r="K17" s="7">
        <f>'9'!N33</f>
        <v>0</v>
      </c>
      <c r="L17" s="7">
        <f>'9'!O33</f>
        <v>1110.6499999999999</v>
      </c>
      <c r="M17" s="7">
        <f t="shared" si="3"/>
        <v>1132.46</v>
      </c>
      <c r="N17" s="7">
        <f t="shared" si="0"/>
        <v>5.66</v>
      </c>
      <c r="O17" s="7">
        <f t="shared" si="1"/>
        <v>1126.8</v>
      </c>
      <c r="P17" s="66" t="str">
        <f>'9'!B7</f>
        <v>MOA</v>
      </c>
      <c r="Q17" s="6" t="s">
        <v>1586</v>
      </c>
      <c r="R17" s="6">
        <f>'9'!$J$4</f>
        <v>0</v>
      </c>
      <c r="S17" s="6">
        <f>'9'!$K$5</f>
        <v>0</v>
      </c>
      <c r="T17" s="1">
        <v>9</v>
      </c>
      <c r="U17" s="1"/>
      <c r="V17" s="1"/>
    </row>
    <row r="18" spans="1:22" x14ac:dyDescent="0.2">
      <c r="A18" s="1">
        <v>24</v>
      </c>
      <c r="B18" s="73">
        <f>'10'!$B$4</f>
        <v>45498</v>
      </c>
      <c r="C18" s="9" t="str">
        <f>'10'!$B$3</f>
        <v>Tecnocostruzioni s.r.l.</v>
      </c>
      <c r="D18" s="1" t="str">
        <f>'10'!$B$5</f>
        <v>Calizzano</v>
      </c>
      <c r="E18" s="1" t="str">
        <f>'10'!$C$8</f>
        <v>I/A02/CAL/M999/0</v>
      </c>
      <c r="F18" s="1" t="str">
        <f>'10'!$B$8</f>
        <v>CAL_250724_Giaire_MSA_T</v>
      </c>
      <c r="G18" s="7">
        <f>'10'!O30</f>
        <v>885.37</v>
      </c>
      <c r="H18" s="7">
        <f>'10'!O32</f>
        <v>89.87</v>
      </c>
      <c r="I18" s="7">
        <f>'10'!L30</f>
        <v>407.64</v>
      </c>
      <c r="J18" s="7">
        <f>'10'!M33</f>
        <v>77.05</v>
      </c>
      <c r="K18" s="7">
        <f>'10'!N33</f>
        <v>0</v>
      </c>
      <c r="L18" s="7">
        <f>'10'!O33</f>
        <v>795.5</v>
      </c>
      <c r="M18" s="7">
        <f t="shared" si="3"/>
        <v>872.55</v>
      </c>
      <c r="N18" s="7">
        <f t="shared" si="0"/>
        <v>4.3600000000000003</v>
      </c>
      <c r="O18" s="7">
        <f t="shared" si="1"/>
        <v>868.18999999999994</v>
      </c>
      <c r="P18" s="66" t="str">
        <f>'10'!B7</f>
        <v>MSA</v>
      </c>
      <c r="Q18" s="6" t="s">
        <v>1586</v>
      </c>
      <c r="R18" s="6" t="str">
        <f>'10'!$J$4</f>
        <v>S</v>
      </c>
      <c r="S18" s="6">
        <f>'10'!$K$5</f>
        <v>5</v>
      </c>
      <c r="T18" s="1">
        <v>10</v>
      </c>
      <c r="U18" s="1"/>
      <c r="V18" s="1"/>
    </row>
    <row r="19" spans="1:22" x14ac:dyDescent="0.2">
      <c r="A19" s="1">
        <v>25</v>
      </c>
      <c r="B19" s="73">
        <f>'11'!$B$4</f>
        <v>45499</v>
      </c>
      <c r="C19" s="9" t="str">
        <f>'11'!$B$3</f>
        <v>Tecnocostruzioni s.r.l.</v>
      </c>
      <c r="D19" s="1" t="str">
        <f>'11'!$B$5</f>
        <v>Calizzano</v>
      </c>
      <c r="E19" s="1" t="str">
        <f>'11'!$C$8</f>
        <v>I/F11/CAL/M999/0</v>
      </c>
      <c r="F19" s="1" t="str">
        <f>'11'!$B$8</f>
        <v>CAL_26072024_VIA SANDRO PERTINI_MSF_T</v>
      </c>
      <c r="G19" s="7">
        <f>'11'!O32</f>
        <v>1054.26</v>
      </c>
      <c r="H19" s="7">
        <f>'11'!O34</f>
        <v>107.01</v>
      </c>
      <c r="I19" s="7">
        <f>'11'!L32</f>
        <v>399.51</v>
      </c>
      <c r="J19" s="7">
        <f>'11'!M35</f>
        <v>53.05</v>
      </c>
      <c r="K19" s="7">
        <f>'11'!N35</f>
        <v>0</v>
      </c>
      <c r="L19" s="7">
        <f>'11'!O35</f>
        <v>947.25</v>
      </c>
      <c r="M19" s="7">
        <f t="shared" si="3"/>
        <v>1000.3</v>
      </c>
      <c r="N19" s="7">
        <f t="shared" si="0"/>
        <v>5</v>
      </c>
      <c r="O19" s="7">
        <f t="shared" si="1"/>
        <v>995.3</v>
      </c>
      <c r="P19" s="66" t="str">
        <f>'11'!B7</f>
        <v>MSF</v>
      </c>
      <c r="Q19" s="6" t="s">
        <v>1586</v>
      </c>
      <c r="R19" s="6" t="str">
        <f>'11'!$J$4</f>
        <v>S</v>
      </c>
      <c r="S19" s="6">
        <f>'11'!$K$5</f>
        <v>1.5</v>
      </c>
      <c r="T19" s="1">
        <v>11</v>
      </c>
      <c r="U19" s="1"/>
      <c r="V19" s="1"/>
    </row>
    <row r="20" spans="1:22" x14ac:dyDescent="0.2">
      <c r="A20" s="1">
        <v>27</v>
      </c>
      <c r="B20" s="73" t="str">
        <f>'13'!$B$4</f>
        <v>29/07/2024 - 30/07/2024</v>
      </c>
      <c r="C20" s="9" t="str">
        <f>'13'!$B$3</f>
        <v>Tecnocostruzioni s.r.l.</v>
      </c>
      <c r="D20" s="1" t="str">
        <f>'13'!$B$5</f>
        <v>Bardineto</v>
      </c>
      <c r="E20" s="1" t="str">
        <f>'13'!$C$8</f>
        <v>I/A03/BAR/M999/0</v>
      </c>
      <c r="F20" s="1" t="str">
        <f>'13'!$B$8</f>
        <v>BAR_290724_SERB SECCAI_MSA_T</v>
      </c>
      <c r="G20" s="7">
        <f>'13'!O36</f>
        <v>1831.16</v>
      </c>
      <c r="H20" s="7">
        <f>'13'!O38</f>
        <v>185.86</v>
      </c>
      <c r="I20" s="7">
        <f>'13'!L36</f>
        <v>1320.95</v>
      </c>
      <c r="J20" s="7">
        <f>'13'!M39</f>
        <v>116.6</v>
      </c>
      <c r="K20" s="7">
        <f>'13'!N39</f>
        <v>335.16</v>
      </c>
      <c r="L20" s="7">
        <f>'13'!O39</f>
        <v>1645.3000000000002</v>
      </c>
      <c r="M20" s="7">
        <f t="shared" si="3"/>
        <v>2097.06</v>
      </c>
      <c r="N20" s="7">
        <f t="shared" si="0"/>
        <v>10.49</v>
      </c>
      <c r="O20" s="7">
        <f t="shared" si="1"/>
        <v>2086.5700000000002</v>
      </c>
      <c r="P20" s="66" t="str">
        <f>'13'!B7</f>
        <v>MSA</v>
      </c>
      <c r="Q20" s="6" t="s">
        <v>1586</v>
      </c>
      <c r="R20" s="6" t="str">
        <f>'13'!$J$4</f>
        <v>E</v>
      </c>
      <c r="S20" s="6">
        <f>'13'!$K$5</f>
        <v>5</v>
      </c>
      <c r="T20" s="1">
        <v>13</v>
      </c>
      <c r="U20" s="1"/>
      <c r="V20" s="1"/>
    </row>
    <row r="21" spans="1:22" x14ac:dyDescent="0.2">
      <c r="A21" s="1">
        <v>28</v>
      </c>
      <c r="B21" s="73">
        <f>'14'!$B$4</f>
        <v>45504</v>
      </c>
      <c r="C21" s="9" t="str">
        <f>'14'!$B$3</f>
        <v>Tecnocostruzioni s.r.l.</v>
      </c>
      <c r="D21" s="1" t="str">
        <f>'14'!$B$5</f>
        <v>Calizzano</v>
      </c>
      <c r="E21" s="1" t="str">
        <f>'14'!$C$8</f>
        <v>G/A99/CAL/4444/0</v>
      </c>
      <c r="F21" s="1" t="str">
        <f>'14'!$B$8</f>
        <v>CAL_18062024_NA_OL_353_AGRITURISMO CA' DI VOI_MOA_T</v>
      </c>
      <c r="G21" s="7">
        <f>'14'!O34</f>
        <v>1129.07</v>
      </c>
      <c r="H21" s="7">
        <f>'14'!O36</f>
        <v>114.6</v>
      </c>
      <c r="I21" s="7">
        <f>'14'!L34</f>
        <v>858.46</v>
      </c>
      <c r="J21" s="7">
        <f>'14'!M37</f>
        <v>89.03</v>
      </c>
      <c r="K21" s="7">
        <f>'14'!N37</f>
        <v>148.96</v>
      </c>
      <c r="L21" s="7">
        <f>'14'!O37</f>
        <v>1014.4699999999999</v>
      </c>
      <c r="M21" s="7">
        <f t="shared" si="3"/>
        <v>1252.46</v>
      </c>
      <c r="N21" s="7">
        <f t="shared" si="0"/>
        <v>6.26</v>
      </c>
      <c r="O21" s="7">
        <f t="shared" si="1"/>
        <v>1246.2</v>
      </c>
      <c r="P21" s="66" t="str">
        <f>'14'!B7</f>
        <v>MOA</v>
      </c>
      <c r="Q21" s="6" t="s">
        <v>1586</v>
      </c>
      <c r="R21" s="6">
        <f>'14'!$J$4</f>
        <v>0</v>
      </c>
      <c r="S21" s="6">
        <f>'14'!$K$5</f>
        <v>0</v>
      </c>
      <c r="T21" s="1">
        <v>14</v>
      </c>
      <c r="U21" s="1"/>
      <c r="V21" s="1"/>
    </row>
    <row r="22" spans="1:22" s="64" customFormat="1" x14ac:dyDescent="0.2">
      <c r="A22" s="1"/>
      <c r="B22" s="73"/>
      <c r="C22" s="10"/>
      <c r="D22" s="10"/>
      <c r="E22" s="10"/>
      <c r="F22" s="31" t="s">
        <v>385</v>
      </c>
      <c r="G22" s="4">
        <f t="shared" ref="G22:O22" si="7">SUM(G3:G21)</f>
        <v>15893.07</v>
      </c>
      <c r="H22" s="4">
        <f t="shared" si="7"/>
        <v>1613.1499999999996</v>
      </c>
      <c r="I22" s="4">
        <f t="shared" si="7"/>
        <v>9114.2799999999988</v>
      </c>
      <c r="J22" s="4">
        <f t="shared" si="7"/>
        <v>969.30999999999983</v>
      </c>
      <c r="K22" s="4">
        <f t="shared" si="7"/>
        <v>4658.7899999999991</v>
      </c>
      <c r="L22" s="4">
        <f t="shared" si="7"/>
        <v>14279.92</v>
      </c>
      <c r="M22" s="4">
        <f t="shared" si="7"/>
        <v>19908.03</v>
      </c>
      <c r="N22" s="4">
        <f t="shared" si="7"/>
        <v>99.53</v>
      </c>
      <c r="O22" s="4">
        <f t="shared" si="7"/>
        <v>19808.5</v>
      </c>
      <c r="P22" s="12"/>
      <c r="Q22" s="12"/>
      <c r="R22" s="12"/>
      <c r="S22" s="12"/>
      <c r="T22" s="30"/>
      <c r="U22" s="30"/>
      <c r="V22" s="30"/>
    </row>
    <row r="23" spans="1:22" s="64" customFormat="1" x14ac:dyDescent="0.2">
      <c r="F23" s="31" t="s">
        <v>1586</v>
      </c>
      <c r="G23" s="11">
        <f t="shared" ref="G23:O23" si="8">SUMIF($Q$3:$Q$21,"AQ",G3:G21)</f>
        <v>15893.07</v>
      </c>
      <c r="H23" s="11">
        <f t="shared" si="8"/>
        <v>1613.1499999999996</v>
      </c>
      <c r="I23" s="11">
        <f t="shared" si="8"/>
        <v>9114.2799999999988</v>
      </c>
      <c r="J23" s="11">
        <f t="shared" si="8"/>
        <v>969.30999999999983</v>
      </c>
      <c r="K23" s="11">
        <f t="shared" si="8"/>
        <v>4658.7899999999991</v>
      </c>
      <c r="L23" s="11">
        <f t="shared" si="8"/>
        <v>14279.92</v>
      </c>
      <c r="M23" s="11">
        <f t="shared" si="8"/>
        <v>19908.03</v>
      </c>
      <c r="N23" s="11">
        <f t="shared" si="8"/>
        <v>99.53</v>
      </c>
      <c r="O23" s="11">
        <f t="shared" si="8"/>
        <v>19808.5</v>
      </c>
      <c r="P23" s="12"/>
      <c r="Q23" s="10"/>
      <c r="R23" s="10"/>
      <c r="S23" s="10"/>
    </row>
    <row r="24" spans="1:22" x14ac:dyDescent="0.2">
      <c r="A24" s="8"/>
      <c r="B24" s="8"/>
      <c r="C24" s="8"/>
      <c r="D24" s="8"/>
      <c r="E24" s="8"/>
      <c r="F24" s="222" t="s">
        <v>11</v>
      </c>
      <c r="G24" s="223"/>
      <c r="H24" s="223"/>
      <c r="I24" s="223"/>
      <c r="J24" s="223"/>
      <c r="K24" s="223"/>
      <c r="L24" s="224"/>
      <c r="M24" s="106">
        <f>TOTALE1+TOTALE2+'CTR Calizzano'!O59+'Conduzione Bardineto'!O193+'Conduzione Calizzano'!O191+'Autospurgo Calizzano'!O59+'1'!O37+'2'!O37+'3'!O34+'5'!O34+'6'!O37+'7'!O34+'8'!O34+'9'!O34+'10'!O34+'11'!O36+'12'!O34+'13'!O40+'14'!O38+'15'!O34</f>
        <v>19908.019999999997</v>
      </c>
      <c r="N24" s="107" t="str">
        <f>IF(M22=M24,"OK","NO")</f>
        <v>NO</v>
      </c>
      <c r="O24" s="32"/>
      <c r="Q24" s="27"/>
      <c r="R24" s="27"/>
      <c r="S24" s="27"/>
    </row>
    <row r="25" spans="1:22" ht="15" customHeight="1" x14ac:dyDescent="0.2"/>
  </sheetData>
  <mergeCells count="2">
    <mergeCell ref="F24:L24"/>
    <mergeCell ref="A1:T1"/>
  </mergeCells>
  <phoneticPr fontId="16" type="noConversion"/>
  <pageMargins left="0.7" right="0.7" top="0.75" bottom="0.75" header="0.3" footer="0.3"/>
  <pageSetup paperSize="9" scale="28"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3800-000000000000}">
          <x14:formula1>
            <xm:f>Appoggio!$B$2:$B$5</xm:f>
          </x14:formula1>
          <xm:sqref>Q3:Q21</xm:sqref>
        </x14:dataValidation>
      </x14:dataValidations>
    </ext>
  </extLst>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tabColor rgb="FFFF0000"/>
    <pageSetUpPr fitToPage="1"/>
  </sheetPr>
  <dimension ref="A1:I10"/>
  <sheetViews>
    <sheetView topLeftCell="A2" zoomScaleNormal="100" workbookViewId="0">
      <selection activeCell="H10" sqref="A10:H10"/>
    </sheetView>
  </sheetViews>
  <sheetFormatPr defaultRowHeight="15" x14ac:dyDescent="0.25"/>
  <cols>
    <col min="1" max="1" width="12.7109375" bestFit="1" customWidth="1"/>
    <col min="2" max="2" width="22.140625" customWidth="1"/>
    <col min="3" max="3" width="11.7109375" bestFit="1" customWidth="1"/>
    <col min="4" max="4" width="18.42578125" customWidth="1"/>
    <col min="5" max="5" width="19.140625" bestFit="1" customWidth="1"/>
    <col min="6" max="6" width="15" bestFit="1" customWidth="1"/>
    <col min="7" max="7" width="12.7109375" bestFit="1" customWidth="1"/>
    <col min="8" max="8" width="26.140625" bestFit="1" customWidth="1"/>
    <col min="9" max="9" width="33" bestFit="1" customWidth="1"/>
  </cols>
  <sheetData>
    <row r="1" spans="1:9" ht="106.5" customHeight="1" x14ac:dyDescent="0.25">
      <c r="A1" s="28"/>
      <c r="B1" s="227" t="s">
        <v>383</v>
      </c>
      <c r="C1" s="227"/>
      <c r="D1" s="227"/>
      <c r="E1" s="227"/>
      <c r="F1" s="227"/>
      <c r="G1" s="227"/>
      <c r="H1" s="227"/>
      <c r="I1" s="227"/>
    </row>
    <row r="2" spans="1:9" ht="28.5" customHeight="1" x14ac:dyDescent="0.25">
      <c r="A2" s="228" t="str">
        <f>'Autocert. corretta esecuzione'!A1</f>
        <v>ACCORDO QUADRO PER LE PRESTAZIONI AL CONTATORE E PER I LAVORI DI MANUTENZIONE ORDINARIA E STRAORDINARIA DELLE RETI IDRICHE - COMUNI DI BARDINETO, CALIZZANO, MURIALDO E OSIGLIA A.T.O. CENTRO OVEST 2 SAVONESE
BIENNIO 2022-2023</v>
      </c>
      <c r="B2" s="228"/>
      <c r="C2" s="228"/>
      <c r="D2" s="228"/>
      <c r="E2" s="228"/>
      <c r="F2" s="228"/>
      <c r="G2" s="228"/>
      <c r="H2" s="228"/>
      <c r="I2" s="228"/>
    </row>
    <row r="3" spans="1:9" ht="26.25" customHeight="1" x14ac:dyDescent="0.25">
      <c r="A3" s="228"/>
      <c r="B3" s="228"/>
      <c r="C3" s="228"/>
      <c r="D3" s="228"/>
      <c r="E3" s="228"/>
      <c r="F3" s="228"/>
      <c r="G3" s="228"/>
      <c r="H3" s="228"/>
      <c r="I3" s="228"/>
    </row>
    <row r="4" spans="1:9" x14ac:dyDescent="0.25">
      <c r="A4" s="228"/>
      <c r="B4" s="228"/>
      <c r="C4" s="228"/>
      <c r="D4" s="228"/>
      <c r="E4" s="228"/>
      <c r="F4" s="228"/>
      <c r="G4" s="228"/>
      <c r="H4" s="228"/>
      <c r="I4" s="228"/>
    </row>
    <row r="5" spans="1:9" ht="20.25" customHeight="1" x14ac:dyDescent="0.25">
      <c r="A5" s="229" t="s">
        <v>380</v>
      </c>
      <c r="B5" s="229"/>
      <c r="C5" s="229"/>
      <c r="D5" s="229"/>
      <c r="E5" s="229"/>
      <c r="F5" s="23"/>
      <c r="H5" s="15" t="s">
        <v>381</v>
      </c>
      <c r="I5" s="102">
        <f>INTESTAZIONE!B5</f>
        <v>45504</v>
      </c>
    </row>
    <row r="6" spans="1:9" ht="19.5" customHeight="1" x14ac:dyDescent="0.25">
      <c r="A6" s="22"/>
      <c r="B6" s="22"/>
      <c r="C6" s="22"/>
      <c r="D6" s="22"/>
      <c r="E6" s="22"/>
      <c r="F6" s="23"/>
      <c r="G6" s="15"/>
      <c r="H6" s="20"/>
      <c r="I6" s="29"/>
    </row>
    <row r="7" spans="1:9" ht="21" customHeight="1" x14ac:dyDescent="0.25">
      <c r="A7" s="24" t="s">
        <v>0</v>
      </c>
      <c r="B7" s="25" t="str">
        <f>INTESTAZIONE!B2</f>
        <v>Tecnocostruzioni s.r.l.</v>
      </c>
      <c r="C7" s="20"/>
      <c r="D7" s="20"/>
      <c r="E7" s="20"/>
      <c r="F7" s="20"/>
      <c r="G7" s="20"/>
      <c r="H7" s="20"/>
      <c r="I7" s="29"/>
    </row>
    <row r="8" spans="1:9" x14ac:dyDescent="0.25">
      <c r="A8" s="20"/>
      <c r="B8" s="20"/>
      <c r="C8" s="20"/>
      <c r="D8" s="20"/>
      <c r="E8" s="20"/>
      <c r="F8" s="20"/>
      <c r="G8" s="20"/>
      <c r="H8" s="20"/>
      <c r="I8" s="29"/>
    </row>
    <row r="9" spans="1:9" ht="63.75" x14ac:dyDescent="0.25">
      <c r="A9" s="2" t="str">
        <f>'Riassuntivo mese'!B2</f>
        <v>Data</v>
      </c>
      <c r="B9" s="3" t="str">
        <f>'Riassuntivo mese'!G2</f>
        <v>Importo lordo lavori soggetto a R/A</v>
      </c>
      <c r="C9" s="3" t="str">
        <f>'Riassuntivo mese'!H2</f>
        <v>Importo ribasso d'asta</v>
      </c>
      <c r="D9" s="3" t="str">
        <f>'Riassuntivo mese'!I2</f>
        <v>Importo lordo manodopera soggetto a R/A</v>
      </c>
      <c r="E9" s="3" t="str">
        <f>'Riassuntivo mese'!J2</f>
        <v>Importo oneri sicurezza non soggetto a R/A</v>
      </c>
      <c r="F9" s="3" t="str">
        <f>'Riassuntivo mese'!K2</f>
        <v>Importo manodopera non soggetto a R/A</v>
      </c>
      <c r="G9" s="3" t="str">
        <f>'Riassuntivo mese'!L2</f>
        <v>Importo lavori al netto del R/A</v>
      </c>
      <c r="H9" s="3" t="str">
        <f>'Riassuntivo mese'!M2</f>
        <v>Importo totale</v>
      </c>
      <c r="I9" s="112" t="s">
        <v>382</v>
      </c>
    </row>
    <row r="10" spans="1:9" x14ac:dyDescent="0.25">
      <c r="A10" s="73" t="str">
        <f>INTESTAZIONE!E10</f>
        <v>02/09/2024</v>
      </c>
      <c r="B10" s="26">
        <f>'Riassuntivo mese'!G23</f>
        <v>15893.07</v>
      </c>
      <c r="C10" s="26">
        <f>'Riassuntivo mese'!H23</f>
        <v>1613.1499999999996</v>
      </c>
      <c r="D10" s="26">
        <f>'Riassuntivo mese'!I23</f>
        <v>9114.2799999999988</v>
      </c>
      <c r="E10" s="26">
        <f>'Riassuntivo mese'!J23</f>
        <v>969.30999999999983</v>
      </c>
      <c r="F10" s="26">
        <f>'Riassuntivo mese'!K23</f>
        <v>4658.7899999999991</v>
      </c>
      <c r="G10" s="26">
        <f>'Riassuntivo mese'!L23</f>
        <v>14279.92</v>
      </c>
      <c r="H10" s="26">
        <f>'Riassuntivo mese'!M23</f>
        <v>19908.03</v>
      </c>
      <c r="I10" s="1" t="str">
        <f>INTESTAZIONE!F6</f>
        <v>Affidamento n° 305 del 21/04/2022</v>
      </c>
    </row>
  </sheetData>
  <mergeCells count="3">
    <mergeCell ref="B1:I1"/>
    <mergeCell ref="A2:I4"/>
    <mergeCell ref="A5:E5"/>
  </mergeCells>
  <pageMargins left="0.7" right="0.7" top="0.75" bottom="0.75" header="0.3" footer="0.3"/>
  <pageSetup paperSize="9" scale="77" fitToHeight="0" orientation="landscape" r:id="rId1"/>
  <drawing r:id="rId2"/>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rgb="FFFF0000"/>
    <pageSetUpPr fitToPage="1"/>
  </sheetPr>
  <dimension ref="A1:M42"/>
  <sheetViews>
    <sheetView tabSelected="1" topLeftCell="A25" zoomScaleNormal="100" workbookViewId="0">
      <selection activeCell="F25" sqref="F1:F1048576"/>
    </sheetView>
  </sheetViews>
  <sheetFormatPr defaultColWidth="9.140625" defaultRowHeight="15" x14ac:dyDescent="0.25"/>
  <cols>
    <col min="1" max="1" width="9.140625" style="87"/>
    <col min="2" max="2" width="56.85546875" style="87" customWidth="1"/>
    <col min="3" max="3" width="18.5703125" style="87" customWidth="1"/>
    <col min="4" max="4" width="26.140625" style="87" bestFit="1" customWidth="1"/>
    <col min="5" max="5" width="14.140625" style="87" bestFit="1" customWidth="1"/>
    <col min="6" max="6" width="15" style="95" hidden="1" customWidth="1"/>
    <col min="7" max="7" width="14.140625" style="87" bestFit="1" customWidth="1"/>
    <col min="8" max="8" width="25.140625" style="87" bestFit="1" customWidth="1"/>
    <col min="9" max="9" width="22.42578125" style="87" bestFit="1" customWidth="1"/>
    <col min="10" max="10" width="14.28515625" style="87" customWidth="1"/>
    <col min="11" max="11" width="28.28515625" style="87" bestFit="1" customWidth="1"/>
    <col min="12" max="12" width="12.140625" style="87" bestFit="1" customWidth="1"/>
    <col min="13" max="16384" width="9.140625" style="87"/>
  </cols>
  <sheetData>
    <row r="1" spans="1:13" x14ac:dyDescent="0.25">
      <c r="B1" s="230" t="s">
        <v>10</v>
      </c>
      <c r="C1" s="230"/>
      <c r="D1" s="230"/>
      <c r="E1" s="230"/>
      <c r="F1" s="230"/>
      <c r="G1" s="230"/>
      <c r="H1" s="230"/>
      <c r="I1" s="230"/>
      <c r="J1" s="230"/>
      <c r="K1" s="68"/>
      <c r="L1" s="1"/>
    </row>
    <row r="2" spans="1:13" x14ac:dyDescent="0.25">
      <c r="B2" s="231" t="str">
        <f>INTESTAZIONE!B2</f>
        <v>Tecnocostruzioni s.r.l.</v>
      </c>
      <c r="C2" s="232"/>
      <c r="D2" s="232"/>
      <c r="E2" s="232"/>
      <c r="F2" s="232"/>
      <c r="G2" s="232"/>
      <c r="H2" s="232"/>
      <c r="I2" s="232"/>
      <c r="J2" s="233"/>
      <c r="K2" s="67"/>
      <c r="L2" s="1"/>
    </row>
    <row r="3" spans="1:13" s="88" customFormat="1" x14ac:dyDescent="0.25">
      <c r="B3" s="234" t="str">
        <f>CONCATENATE(INTESTAZIONE!B4,INTESTAZIONE!D4)</f>
        <v>Luglio2024</v>
      </c>
      <c r="C3" s="235"/>
      <c r="D3" s="235"/>
      <c r="E3" s="235"/>
      <c r="F3" s="235"/>
      <c r="G3" s="235"/>
      <c r="H3" s="235"/>
      <c r="I3" s="235"/>
      <c r="J3" s="236"/>
      <c r="K3" s="80"/>
      <c r="L3" s="81"/>
    </row>
    <row r="4" spans="1:13" x14ac:dyDescent="0.25">
      <c r="A4" s="240" t="s">
        <v>1562</v>
      </c>
      <c r="B4" s="237" t="str">
        <f>CONCATENATE("Manutenzione ordinaria reti idriche ",INTESTAZIONE!B4,INTESTAZIONE!D4)</f>
        <v>Manutenzione ordinaria reti idriche Luglio2024</v>
      </c>
      <c r="C4" s="238"/>
      <c r="D4" s="238"/>
      <c r="E4" s="238"/>
      <c r="F4" s="238"/>
      <c r="G4" s="238"/>
      <c r="H4" s="238"/>
      <c r="I4" s="238"/>
      <c r="J4" s="239"/>
      <c r="K4" s="1"/>
      <c r="L4" s="1"/>
    </row>
    <row r="5" spans="1:13" x14ac:dyDescent="0.25">
      <c r="A5" s="241"/>
      <c r="B5" s="237" t="str">
        <f>INTESTAZIONE!F6</f>
        <v>Affidamento n° 305 del 21/04/2022</v>
      </c>
      <c r="C5" s="238"/>
      <c r="D5" s="238"/>
      <c r="E5" s="238"/>
      <c r="F5" s="238"/>
      <c r="G5" s="238"/>
      <c r="H5" s="238"/>
      <c r="I5" s="238"/>
      <c r="J5" s="239"/>
      <c r="K5" s="1"/>
      <c r="L5" s="1"/>
    </row>
    <row r="6" spans="1:13" x14ac:dyDescent="0.25">
      <c r="A6" s="241"/>
      <c r="B6" s="237" t="str">
        <f>INTESTAZIONE!F10</f>
        <v>SAL n° 19 del 02/09/2024</v>
      </c>
      <c r="C6" s="238"/>
      <c r="D6" s="238"/>
      <c r="E6" s="238"/>
      <c r="F6" s="238"/>
      <c r="G6" s="238"/>
      <c r="H6" s="238"/>
      <c r="I6" s="238"/>
      <c r="J6" s="239"/>
      <c r="K6" s="1"/>
      <c r="L6" s="1"/>
    </row>
    <row r="7" spans="1:13" ht="38.25" x14ac:dyDescent="0.25">
      <c r="A7" s="241"/>
      <c r="B7" s="2" t="s">
        <v>2</v>
      </c>
      <c r="C7" s="2" t="s">
        <v>390</v>
      </c>
      <c r="D7" s="2" t="s">
        <v>6</v>
      </c>
      <c r="E7" s="3" t="s">
        <v>7</v>
      </c>
      <c r="F7" s="69" t="s">
        <v>388</v>
      </c>
      <c r="G7" s="3" t="s">
        <v>36</v>
      </c>
      <c r="H7" s="2" t="s">
        <v>5</v>
      </c>
      <c r="I7" s="2" t="s">
        <v>379</v>
      </c>
      <c r="J7" s="3" t="s">
        <v>1561</v>
      </c>
      <c r="K7" s="49"/>
      <c r="L7" s="1"/>
    </row>
    <row r="8" spans="1:13" ht="39" x14ac:dyDescent="0.25">
      <c r="A8" s="241"/>
      <c r="B8" s="60"/>
      <c r="C8" s="60" t="str">
        <f>IFERROR((VLOOKUP([0]!moa,Appoggio!$J11:$P11,3,FALSE)),0)</f>
        <v>G/T99/CIR/6666/0</v>
      </c>
      <c r="D8" s="60" t="str">
        <f>IFERROR((VLOOKUP([0]!moa,Appoggio!$J11:$P11,4,FALSE)),0)</f>
        <v>Pronto intervento - indennità mensile acquedotto</v>
      </c>
      <c r="E8" s="85">
        <f>IFERROR((VLOOKUP([0]!moa,Appoggio!$J11:$P11,5,FALSE)),0)</f>
        <v>559.59</v>
      </c>
      <c r="F8" s="86">
        <f>IFERROR((VLOOKUP([0]!moa,Appoggio!$J11:$P11,6,FALSE)),0)</f>
        <v>2.8</v>
      </c>
      <c r="G8" s="89"/>
      <c r="H8" s="1"/>
      <c r="I8" s="1"/>
      <c r="J8" s="1"/>
      <c r="K8" s="33"/>
      <c r="L8" s="1"/>
    </row>
    <row r="9" spans="1:13" x14ac:dyDescent="0.25">
      <c r="A9" s="241"/>
      <c r="B9" s="60" t="str">
        <f>IFERROR((VLOOKUP([0]!moa,Appoggio!$J13:$P13,2,FALSE)),0)</f>
        <v>Bardineto</v>
      </c>
      <c r="C9" s="60" t="str">
        <f>IFERROR((VLOOKUP([0]!moa,Appoggio!$J13:$P13,3,FALSE)),0)</f>
        <v>G/A99/BAR/4444/0</v>
      </c>
      <c r="D9" s="60" t="str">
        <f>IFERROR((VLOOKUP([0]!moa,Appoggio!$J13:$P13,4,FALSE)),0)</f>
        <v>Prestazioni al contatore</v>
      </c>
      <c r="E9" s="85">
        <f>IFERROR((VLOOKUP([0]!moa,Appoggio!$J13:$P13,5,FALSE)),0)</f>
        <v>401.13</v>
      </c>
      <c r="F9" s="86">
        <f>IFERROR((VLOOKUP([0]!moa,Appoggio!$J13:$P13,6,FALSE)),0)</f>
        <v>2.0099999999999998</v>
      </c>
      <c r="G9" s="89"/>
      <c r="H9" s="1"/>
      <c r="I9" s="1"/>
      <c r="J9" s="1"/>
      <c r="K9" s="33"/>
      <c r="L9" s="1"/>
    </row>
    <row r="10" spans="1:13" x14ac:dyDescent="0.25">
      <c r="A10" s="241"/>
      <c r="B10" s="60" t="str">
        <f>IFERROR((VLOOKUP([0]!moa,Appoggio!$J14:$P14,2,FALSE)),0)</f>
        <v>Calizzano</v>
      </c>
      <c r="C10" s="60" t="str">
        <f>IFERROR((VLOOKUP([0]!moa,Appoggio!$J14:$P14,3,FALSE)),0)</f>
        <v>G/A99/CAL/4444/0</v>
      </c>
      <c r="D10" s="60" t="str">
        <f>IFERROR((VLOOKUP([0]!moa,Appoggio!$J14:$P14,4,FALSE)),0)</f>
        <v>Prestazioni al contatore</v>
      </c>
      <c r="E10" s="85">
        <f>IFERROR((VLOOKUP([0]!moa,Appoggio!$J14:$P14,5,FALSE)),0)</f>
        <v>410.26</v>
      </c>
      <c r="F10" s="86">
        <f>IFERROR((VLOOKUP([0]!moa,Appoggio!$J14:$P14,6,FALSE)),0)</f>
        <v>2.0499999999999998</v>
      </c>
      <c r="G10" s="89"/>
      <c r="H10" s="1"/>
      <c r="I10" s="1"/>
      <c r="J10" s="1"/>
      <c r="K10" s="33"/>
      <c r="L10" s="1"/>
    </row>
    <row r="11" spans="1:13" x14ac:dyDescent="0.25">
      <c r="A11" s="241"/>
      <c r="B11" s="60" t="str">
        <f>IFERROR((VLOOKUP([0]!moa,Appoggio!$J17:$P17,2,FALSE)),0)</f>
        <v>Bardineto</v>
      </c>
      <c r="C11" s="60" t="str">
        <f>IFERROR((VLOOKUP([0]!moa,Appoggio!$J17:$P17,3,FALSE)),0)</f>
        <v>G/A99/BAR/4444/0</v>
      </c>
      <c r="D11" s="60" t="str">
        <f>IFERROR((VLOOKUP([0]!moa,Appoggio!$J17:$P17,4,FALSE)),0)</f>
        <v>Conduzione</v>
      </c>
      <c r="E11" s="85">
        <f>IFERROR((VLOOKUP([0]!moa,Appoggio!$J17:$P17,5,FALSE)),0)</f>
        <v>1601.64</v>
      </c>
      <c r="F11" s="86">
        <f>IFERROR((VLOOKUP([0]!moa,Appoggio!$J17:$P17,6,FALSE)),0)</f>
        <v>8.01</v>
      </c>
      <c r="G11" s="89"/>
      <c r="H11" s="1"/>
      <c r="I11" s="1"/>
      <c r="J11" s="1"/>
      <c r="K11" s="33"/>
      <c r="L11" s="1"/>
    </row>
    <row r="12" spans="1:13" x14ac:dyDescent="0.25">
      <c r="A12" s="241"/>
      <c r="B12" s="60" t="str">
        <f>IFERROR((VLOOKUP([0]!moa,Appoggio!$J18:$P18,2,FALSE)),0)</f>
        <v>Calizzano</v>
      </c>
      <c r="C12" s="60" t="str">
        <f>IFERROR((VLOOKUP([0]!moa,Appoggio!$J18:$P18,3,FALSE)),0)</f>
        <v>G/A99/CAL/4444/0</v>
      </c>
      <c r="D12" s="60" t="str">
        <f>IFERROR((VLOOKUP([0]!moa,Appoggio!$J18:$P18,4,FALSE)),0)</f>
        <v>Conduzione</v>
      </c>
      <c r="E12" s="85">
        <f>IFERROR((VLOOKUP([0]!moa,Appoggio!$J18:$P18,5,FALSE)),0)</f>
        <v>4995.72</v>
      </c>
      <c r="F12" s="86">
        <f>IFERROR((VLOOKUP([0]!moa,Appoggio!$J18:$P18,6,FALSE)),0)</f>
        <v>24.98</v>
      </c>
      <c r="G12" s="89"/>
      <c r="H12" s="1"/>
      <c r="I12" s="1"/>
      <c r="J12" s="1"/>
      <c r="K12" s="33"/>
      <c r="L12" s="1"/>
    </row>
    <row r="13" spans="1:13" ht="26.25" x14ac:dyDescent="0.25">
      <c r="A13" s="241"/>
      <c r="B13" s="60" t="str">
        <f>IFERROR((VLOOKUP([0]!moa,Appoggio!$J31:$P31,2,FALSE)),0)</f>
        <v>Calizzano</v>
      </c>
      <c r="C13" s="60" t="str">
        <f>IFERROR((VLOOKUP([0]!moa,Appoggio!$J31:$P31,3,FALSE)),0)</f>
        <v>G/A99/CAL/4444/0</v>
      </c>
      <c r="D13" s="60" t="str">
        <f>IFERROR((VLOOKUP([0]!moa,Appoggio!$J31:$P31,4,FALSE)),0)</f>
        <v>CAL_150724_CampoSportivo_MOA_T</v>
      </c>
      <c r="E13" s="85">
        <f>IFERROR((VLOOKUP([0]!moa,Appoggio!$J31:$P31,5,FALSE)),0)</f>
        <v>618.6</v>
      </c>
      <c r="F13" s="86">
        <f>IFERROR((VLOOKUP([0]!moa,Appoggio!$J31:$P31,6,FALSE)),0)</f>
        <v>3.09</v>
      </c>
      <c r="G13" s="89"/>
      <c r="H13" s="1"/>
      <c r="I13" s="1"/>
      <c r="J13" s="1"/>
      <c r="K13" s="33"/>
      <c r="L13" s="1"/>
      <c r="M13" s="87">
        <v>7</v>
      </c>
    </row>
    <row r="14" spans="1:13" ht="26.25" x14ac:dyDescent="0.25">
      <c r="A14" s="241"/>
      <c r="B14" s="60" t="str">
        <f>IFERROR((VLOOKUP([0]!moa,Appoggio!$J33:$P33,2,FALSE)),0)</f>
        <v>Bardineto</v>
      </c>
      <c r="C14" s="60" t="str">
        <f>IFERROR((VLOOKUP([0]!moa,Appoggio!$J33:$P33,3,FALSE)),0)</f>
        <v>G/A99/BAR/4444/0</v>
      </c>
      <c r="D14" s="60" t="str">
        <f>IFERROR((VLOOKUP([0]!moa,Appoggio!$J33:$P33,4,FALSE)),0)</f>
        <v>BAR_Montela_NA_OL_348_2024_MOA_T</v>
      </c>
      <c r="E14" s="85">
        <f>IFERROR((VLOOKUP([0]!moa,Appoggio!$J33:$P33,5,FALSE)),0)</f>
        <v>1132.46</v>
      </c>
      <c r="F14" s="86">
        <f>IFERROR((VLOOKUP([0]!moa,Appoggio!$J33:$P33,6,FALSE)),0)</f>
        <v>5.66</v>
      </c>
      <c r="G14" s="89"/>
      <c r="H14" s="1"/>
      <c r="I14" s="1"/>
      <c r="J14" s="1"/>
      <c r="K14" s="33"/>
      <c r="L14" s="1"/>
      <c r="M14" s="87">
        <v>9</v>
      </c>
    </row>
    <row r="15" spans="1:13" ht="39" x14ac:dyDescent="0.25">
      <c r="A15" s="241"/>
      <c r="B15" s="60" t="str">
        <f>IFERROR((VLOOKUP([0]!moa,Appoggio!$J38:$P38,2,FALSE)),0)</f>
        <v>Calizzano</v>
      </c>
      <c r="C15" s="60" t="str">
        <f>IFERROR((VLOOKUP([0]!moa,Appoggio!$J38:$P38,3,FALSE)),0)</f>
        <v>G/A99/CAL/4444/0</v>
      </c>
      <c r="D15" s="60" t="str">
        <f>IFERROR((VLOOKUP([0]!moa,Appoggio!$J38:$P38,4,FALSE)),0)</f>
        <v>CAL_18062024_NA_OL_353_AGRITURISMO CA' DI VOI_MOA_T</v>
      </c>
      <c r="E15" s="85">
        <f>IFERROR((VLOOKUP([0]!moa,Appoggio!$J38:$P38,5,FALSE)),0)</f>
        <v>1252.46</v>
      </c>
      <c r="F15" s="86">
        <f>IFERROR((VLOOKUP([0]!moa,Appoggio!$J38:$P38,6,FALSE)),0)</f>
        <v>6.26</v>
      </c>
      <c r="G15" s="89"/>
      <c r="H15" s="1"/>
      <c r="I15" s="1"/>
      <c r="J15" s="1"/>
      <c r="K15" s="33"/>
      <c r="L15" s="1"/>
      <c r="M15" s="87">
        <v>14</v>
      </c>
    </row>
    <row r="16" spans="1:13" x14ac:dyDescent="0.25">
      <c r="A16" s="241"/>
      <c r="B16" s="243" t="s">
        <v>1574</v>
      </c>
      <c r="C16" s="244"/>
      <c r="D16" s="245"/>
      <c r="E16" s="33">
        <f>-F16</f>
        <v>-54.859999999999992</v>
      </c>
      <c r="F16" s="34">
        <f>SUM(F8:F15)</f>
        <v>54.859999999999992</v>
      </c>
      <c r="G16" s="90">
        <f>SUM(E8:E16)</f>
        <v>10917</v>
      </c>
      <c r="H16" s="1" t="str">
        <f>INTESTAZIONE!B7</f>
        <v>9088589CE5</v>
      </c>
      <c r="I16" s="1"/>
      <c r="J16" s="1"/>
      <c r="K16" s="33"/>
      <c r="L16" s="1"/>
    </row>
    <row r="17" spans="1:13" x14ac:dyDescent="0.25">
      <c r="A17" s="241"/>
      <c r="B17" s="237" t="str">
        <f>CONCATENATE("Manutenzione straordinaria reti idriche ",INTESTAZIONE!B4,INTESTAZIONE!D4)</f>
        <v>Manutenzione straordinaria reti idriche Luglio2024</v>
      </c>
      <c r="C17" s="238">
        <f>INTESTAZIONE!B153</f>
        <v>0</v>
      </c>
      <c r="D17" s="238">
        <f>INTESTAZIONE!D153</f>
        <v>0</v>
      </c>
      <c r="E17" s="238"/>
      <c r="F17" s="238"/>
      <c r="G17" s="238"/>
      <c r="H17" s="238"/>
      <c r="I17" s="238"/>
      <c r="J17" s="239"/>
      <c r="K17" s="33"/>
      <c r="L17" s="1"/>
    </row>
    <row r="18" spans="1:13" x14ac:dyDescent="0.25">
      <c r="A18" s="241"/>
      <c r="B18" s="237" t="str">
        <f>INTESTAZIONE!F6</f>
        <v>Affidamento n° 305 del 21/04/2022</v>
      </c>
      <c r="C18" s="238">
        <f>INTESTAZIONE!C140</f>
        <v>0</v>
      </c>
      <c r="D18" s="238">
        <f>INTESTAZIONE!D140</f>
        <v>0</v>
      </c>
      <c r="E18" s="238">
        <f>INTESTAZIONE!E140</f>
        <v>0</v>
      </c>
      <c r="F18" s="238"/>
      <c r="G18" s="238"/>
      <c r="H18" s="238"/>
      <c r="I18" s="238"/>
      <c r="J18" s="239"/>
      <c r="K18" s="33"/>
      <c r="L18" s="1"/>
    </row>
    <row r="19" spans="1:13" x14ac:dyDescent="0.25">
      <c r="A19" s="241"/>
      <c r="B19" s="237" t="str">
        <f>INTESTAZIONE!F10</f>
        <v>SAL n° 19 del 02/09/2024</v>
      </c>
      <c r="C19" s="238">
        <f>INTESTAZIONE!C149</f>
        <v>0</v>
      </c>
      <c r="D19" s="238">
        <f>INTESTAZIONE!D149</f>
        <v>0</v>
      </c>
      <c r="E19" s="238">
        <f>INTESTAZIONE!E149</f>
        <v>0</v>
      </c>
      <c r="F19" s="238"/>
      <c r="G19" s="238"/>
      <c r="H19" s="238"/>
      <c r="I19" s="238"/>
      <c r="J19" s="239"/>
      <c r="K19" s="33"/>
      <c r="L19" s="1"/>
    </row>
    <row r="20" spans="1:13" ht="38.25" x14ac:dyDescent="0.25">
      <c r="A20" s="241"/>
      <c r="B20" s="2" t="s">
        <v>2</v>
      </c>
      <c r="C20" s="2" t="s">
        <v>390</v>
      </c>
      <c r="D20" s="2" t="s">
        <v>6</v>
      </c>
      <c r="E20" s="3" t="s">
        <v>7</v>
      </c>
      <c r="F20" s="69" t="s">
        <v>388</v>
      </c>
      <c r="G20" s="3" t="s">
        <v>36</v>
      </c>
      <c r="H20" s="2" t="s">
        <v>5</v>
      </c>
      <c r="I20" s="2" t="s">
        <v>379</v>
      </c>
      <c r="J20" s="3" t="s">
        <v>1561</v>
      </c>
      <c r="K20" s="49"/>
      <c r="L20" s="1"/>
    </row>
    <row r="21" spans="1:13" ht="39" x14ac:dyDescent="0.25">
      <c r="A21" s="241"/>
      <c r="B21" s="60" t="str">
        <f>IFERROR((VLOOKUP([0]!msa,Appoggio!$J25:$P25,2,FALSE)),0)</f>
        <v>Calizzano</v>
      </c>
      <c r="C21" s="60" t="str">
        <f>IFERROR((VLOOKUP([0]!msa,Appoggio!$J25:$P25,3,FALSE)),0)</f>
        <v>I/A02/CAL/M999/0</v>
      </c>
      <c r="D21" s="60" t="str">
        <f>IFERROR((VLOOKUP([0]!msa,Appoggio!$J25:$P25,4,FALSE)),0)</f>
        <v>CAL_270524_VIA FILIPPOLEALE/SP490_MSA_T</v>
      </c>
      <c r="E21" s="85">
        <f>IFERROR((VLOOKUP([0]!msa,Appoggio!$J25:$P25,5,FALSE)),0)</f>
        <v>604.83000000000004</v>
      </c>
      <c r="F21" s="86">
        <f>IFERROR((VLOOKUP([0]!msa,Appoggio!$J25:$P25,6,FALSE)),0)</f>
        <v>3.02</v>
      </c>
      <c r="G21" s="89"/>
      <c r="H21" s="1"/>
      <c r="I21" s="1"/>
      <c r="J21" s="1"/>
      <c r="K21" s="103"/>
      <c r="L21" s="32"/>
      <c r="M21" s="87" t="e">
        <f>#REF!</f>
        <v>#REF!</v>
      </c>
    </row>
    <row r="22" spans="1:13" ht="26.25" x14ac:dyDescent="0.25">
      <c r="A22" s="241"/>
      <c r="B22" s="60" t="str">
        <f>IFERROR((VLOOKUP([0]!msa,Appoggio!$J27:$P27,2,FALSE)),0)</f>
        <v>Calizzano</v>
      </c>
      <c r="C22" s="60" t="str">
        <f>IFERROR((VLOOKUP([0]!msa,Appoggio!$J27:$P27,3,FALSE)),0)</f>
        <v>I/A02/CAL/M999/0</v>
      </c>
      <c r="D22" s="60" t="str">
        <f>IFERROR((VLOOKUP([0]!msa,Appoggio!$J27:$P27,4,FALSE)),0)</f>
        <v>CAL_030724_MANDATA DURANTE_MSA_T</v>
      </c>
      <c r="E22" s="85">
        <f>IFERROR((VLOOKUP([0]!msa,Appoggio!$J27:$P27,5,FALSE)),0)</f>
        <v>1346.55</v>
      </c>
      <c r="F22" s="86">
        <f>IFERROR((VLOOKUP([0]!msa,Appoggio!$J27:$P27,6,FALSE)),0)</f>
        <v>6.73</v>
      </c>
      <c r="G22" s="89"/>
      <c r="H22" s="1"/>
      <c r="I22" s="1"/>
      <c r="J22" s="1"/>
      <c r="K22" s="103"/>
      <c r="L22" s="32"/>
      <c r="M22" s="87" t="e">
        <f>#REF!</f>
        <v>#REF!</v>
      </c>
    </row>
    <row r="23" spans="1:13" ht="39" x14ac:dyDescent="0.25">
      <c r="A23" s="241"/>
      <c r="B23" s="60" t="str">
        <f>IFERROR((VLOOKUP([0]!msa,Appoggio!$J30:$P30,2,FALSE)),0)</f>
        <v xml:space="preserve">Calizzano </v>
      </c>
      <c r="C23" s="60" t="str">
        <f>IFERROR((VLOOKUP([0]!msa,Appoggio!$J30:$P30,3,FALSE)),0)</f>
        <v>I/A02/CAL/M999/0</v>
      </c>
      <c r="D23" s="60" t="str">
        <f>IFERROR((VLOOKUP([0]!msa,Appoggio!$J30:$P30,4,FALSE)),0)</f>
        <v xml:space="preserve">
CAL_120724_LOCGAVIANO_MSA_T</v>
      </c>
      <c r="E23" s="85">
        <f>IFERROR((VLOOKUP([0]!msa,Appoggio!$J30:$P30,5,FALSE)),0)</f>
        <v>1342.2</v>
      </c>
      <c r="F23" s="86">
        <f>IFERROR((VLOOKUP([0]!msa,Appoggio!$J30:$P30,6,FALSE)),0)</f>
        <v>6.71</v>
      </c>
      <c r="G23" s="89"/>
      <c r="H23" s="1"/>
      <c r="I23" s="1"/>
      <c r="J23" s="1"/>
      <c r="K23" s="103"/>
      <c r="L23" s="32"/>
      <c r="M23" s="87" t="e">
        <f>#REF!</f>
        <v>#REF!</v>
      </c>
    </row>
    <row r="24" spans="1:13" ht="26.25" x14ac:dyDescent="0.25">
      <c r="A24" s="241"/>
      <c r="B24" s="60" t="str">
        <f>IFERROR((VLOOKUP([0]!msa,Appoggio!$J32:$P32,2,FALSE)),0)</f>
        <v>Bardineto</v>
      </c>
      <c r="C24" s="60" t="str">
        <f>IFERROR((VLOOKUP([0]!msa,Appoggio!$J32:$P32,3,FALSE)),0)</f>
        <v>I/A02/BAR/M999/0</v>
      </c>
      <c r="D24" s="60" t="str">
        <f>IFERROR((VLOOKUP([0]!msa,Appoggio!$J32:$P32,4,FALSE)),0)</f>
        <v>BAR_160724_LOC PIANO_MSA_T</v>
      </c>
      <c r="E24" s="85">
        <f>IFERROR((VLOOKUP([0]!msa,Appoggio!$J32:$P32,5,FALSE)),0)</f>
        <v>518.97</v>
      </c>
      <c r="F24" s="86">
        <f>IFERROR((VLOOKUP([0]!msa,Appoggio!$J32:$P32,6,FALSE)),0)</f>
        <v>2.59</v>
      </c>
      <c r="G24" s="89"/>
      <c r="H24" s="1"/>
      <c r="I24" s="1"/>
      <c r="J24" s="1"/>
      <c r="K24" s="103"/>
      <c r="L24" s="32"/>
      <c r="M24" s="87" t="e">
        <f>#REF!</f>
        <v>#REF!</v>
      </c>
    </row>
    <row r="25" spans="1:13" ht="26.25" x14ac:dyDescent="0.25">
      <c r="A25" s="241"/>
      <c r="B25" s="60" t="str">
        <f>IFERROR((VLOOKUP([0]!msa,Appoggio!$J34:$P34,2,FALSE)),0)</f>
        <v>Calizzano</v>
      </c>
      <c r="C25" s="60" t="str">
        <f>IFERROR((VLOOKUP([0]!msa,Appoggio!$J34:$P34,3,FALSE)),0)</f>
        <v>I/A02/CAL/M999/0</v>
      </c>
      <c r="D25" s="60" t="str">
        <f>IFERROR((VLOOKUP([0]!msa,Appoggio!$J34:$P34,4,FALSE)),0)</f>
        <v>CAL_250724_Giaire_MSA_T</v>
      </c>
      <c r="E25" s="85">
        <f>IFERROR((VLOOKUP([0]!msa,Appoggio!$J34:$P34,5,FALSE)),0)</f>
        <v>872.55</v>
      </c>
      <c r="F25" s="86">
        <f>IFERROR((VLOOKUP([0]!msa,Appoggio!$J34:$P34,6,FALSE)),0)</f>
        <v>4.3600000000000003</v>
      </c>
      <c r="G25" s="89"/>
      <c r="H25" s="1"/>
      <c r="I25" s="1"/>
      <c r="J25" s="1"/>
      <c r="K25" s="103"/>
      <c r="L25" s="32"/>
      <c r="M25" s="87" t="e">
        <f>#REF!</f>
        <v>#REF!</v>
      </c>
    </row>
    <row r="26" spans="1:13" ht="26.25" x14ac:dyDescent="0.25">
      <c r="A26" s="241"/>
      <c r="B26" s="60" t="str">
        <f>IFERROR((VLOOKUP([0]!msa,Appoggio!$J37:$P37,2,FALSE)),0)</f>
        <v>Bardineto</v>
      </c>
      <c r="C26" s="60" t="str">
        <f>IFERROR((VLOOKUP([0]!msa,Appoggio!$J37:$P37,3,FALSE)),0)</f>
        <v>I/A03/BAR/M999/0</v>
      </c>
      <c r="D26" s="60" t="str">
        <f>IFERROR((VLOOKUP([0]!msa,Appoggio!$J37:$P37,4,FALSE)),0)</f>
        <v>BAR_290724_SERB SECCAI_MSA_T</v>
      </c>
      <c r="E26" s="85">
        <f>IFERROR((VLOOKUP([0]!msa,Appoggio!$J37:$P37,5,FALSE)),0)</f>
        <v>2097.06</v>
      </c>
      <c r="F26" s="86">
        <f>IFERROR((VLOOKUP([0]!msa,Appoggio!$J37:$P37,6,FALSE)),0)</f>
        <v>10.49</v>
      </c>
      <c r="G26" s="89"/>
      <c r="H26" s="1"/>
      <c r="I26" s="1"/>
      <c r="J26" s="1"/>
      <c r="K26" s="103"/>
      <c r="L26" s="32"/>
      <c r="M26" s="87" t="e">
        <f>#REF!</f>
        <v>#REF!</v>
      </c>
    </row>
    <row r="27" spans="1:13" x14ac:dyDescent="0.25">
      <c r="A27" s="241"/>
      <c r="B27" s="243" t="s">
        <v>1574</v>
      </c>
      <c r="C27" s="244"/>
      <c r="D27" s="245"/>
      <c r="E27" s="33">
        <f>-F27</f>
        <v>-33.9</v>
      </c>
      <c r="F27" s="86">
        <f>SUM(F21:F26)</f>
        <v>33.9</v>
      </c>
      <c r="G27" s="90">
        <f>SUM(E21:E27)</f>
        <v>6748.26</v>
      </c>
      <c r="H27" s="1" t="str">
        <f>INTESTAZIONE!B7</f>
        <v>9088589CE5</v>
      </c>
      <c r="I27" s="1" t="str">
        <f>INTESTAZIONE!B9</f>
        <v>B78B21000170005</v>
      </c>
      <c r="J27" s="1"/>
      <c r="K27" s="103"/>
      <c r="L27" s="70"/>
    </row>
    <row r="28" spans="1:13" x14ac:dyDescent="0.25">
      <c r="A28" s="241"/>
      <c r="B28" s="237" t="str">
        <f>CONCATENATE("Manutenzione ordinaria reti fognarie ",INTESTAZIONE!B4,INTESTAZIONE!D4)</f>
        <v>Manutenzione ordinaria reti fognarie Luglio2024</v>
      </c>
      <c r="C28" s="238">
        <f>INTESTAZIONE!B187</f>
        <v>0</v>
      </c>
      <c r="D28" s="238">
        <f>INTESTAZIONE!D187</f>
        <v>0</v>
      </c>
      <c r="E28" s="238"/>
      <c r="F28" s="238"/>
      <c r="G28" s="238"/>
      <c r="H28" s="238"/>
      <c r="I28" s="238"/>
      <c r="J28" s="239"/>
      <c r="K28" s="33"/>
      <c r="L28" s="1"/>
    </row>
    <row r="29" spans="1:13" x14ac:dyDescent="0.25">
      <c r="A29" s="241"/>
      <c r="B29" s="237" t="str">
        <f>INTESTAZIONE!F6</f>
        <v>Affidamento n° 305 del 21/04/2022</v>
      </c>
      <c r="C29" s="238">
        <f>INTESTAZIONE!C174</f>
        <v>0</v>
      </c>
      <c r="D29" s="238">
        <f>INTESTAZIONE!D174</f>
        <v>0</v>
      </c>
      <c r="E29" s="238">
        <f>INTESTAZIONE!E174</f>
        <v>0</v>
      </c>
      <c r="F29" s="238"/>
      <c r="G29" s="238"/>
      <c r="H29" s="238"/>
      <c r="I29" s="238"/>
      <c r="J29" s="239"/>
      <c r="K29" s="33"/>
      <c r="L29" s="1"/>
    </row>
    <row r="30" spans="1:13" x14ac:dyDescent="0.25">
      <c r="A30" s="241"/>
      <c r="B30" s="237" t="str">
        <f>INTESTAZIONE!F10</f>
        <v>SAL n° 19 del 02/09/2024</v>
      </c>
      <c r="C30" s="238">
        <f>INTESTAZIONE!C183</f>
        <v>0</v>
      </c>
      <c r="D30" s="238">
        <f>INTESTAZIONE!D183</f>
        <v>0</v>
      </c>
      <c r="E30" s="238">
        <f>INTESTAZIONE!E183</f>
        <v>0</v>
      </c>
      <c r="F30" s="238"/>
      <c r="G30" s="238"/>
      <c r="H30" s="238"/>
      <c r="I30" s="238"/>
      <c r="J30" s="239"/>
      <c r="K30" s="33"/>
      <c r="L30" s="1"/>
    </row>
    <row r="31" spans="1:13" ht="38.25" x14ac:dyDescent="0.25">
      <c r="A31" s="241"/>
      <c r="B31" s="2" t="s">
        <v>2</v>
      </c>
      <c r="C31" s="2" t="s">
        <v>390</v>
      </c>
      <c r="D31" s="2" t="s">
        <v>6</v>
      </c>
      <c r="E31" s="3" t="s">
        <v>7</v>
      </c>
      <c r="F31" s="69" t="s">
        <v>388</v>
      </c>
      <c r="G31" s="3" t="s">
        <v>36</v>
      </c>
      <c r="H31" s="2" t="s">
        <v>5</v>
      </c>
      <c r="I31" s="2" t="s">
        <v>379</v>
      </c>
      <c r="J31" s="3" t="s">
        <v>1561</v>
      </c>
      <c r="K31" s="49"/>
      <c r="L31" s="1"/>
    </row>
    <row r="32" spans="1:13" ht="39" x14ac:dyDescent="0.25">
      <c r="A32" s="241"/>
      <c r="B32" s="60"/>
      <c r="C32" s="60" t="str">
        <f>IFERROR((VLOOKUP([0]!mof,Appoggio!$J12:$P12,3,FALSE)),0)</f>
        <v>G/T99/CIR/6666/0</v>
      </c>
      <c r="D32" s="60" t="str">
        <f>IFERROR((VLOOKUP([0]!mof,Appoggio!$J12:$P12,4,FALSE)),0)</f>
        <v>Pronto intervento - indennità mensile fognatura</v>
      </c>
      <c r="E32" s="85">
        <f>IFERROR((VLOOKUP([0]!mof,Appoggio!$J12:$P12,5,FALSE)),0)</f>
        <v>559.59</v>
      </c>
      <c r="F32" s="86">
        <f>IFERROR((VLOOKUP([0]!mof,Appoggio!$J12:$P12,6,FALSE)),0)</f>
        <v>2.8</v>
      </c>
      <c r="G32" s="89"/>
      <c r="H32" s="1"/>
      <c r="I32" s="1"/>
      <c r="J32" s="1"/>
      <c r="K32" s="33"/>
      <c r="L32" s="1"/>
      <c r="M32" s="87" t="e">
        <f>#REF!</f>
        <v>#REF!</v>
      </c>
    </row>
    <row r="33" spans="1:13" x14ac:dyDescent="0.25">
      <c r="A33" s="241"/>
      <c r="B33" s="60" t="str">
        <f>IFERROR((VLOOKUP([0]!mof,Appoggio!$J21:$P21,2,FALSE)),0)</f>
        <v>Bardineto</v>
      </c>
      <c r="C33" s="60" t="str">
        <f>IFERROR((VLOOKUP([0]!mof,Appoggio!$J21:$P21,3,FALSE)),0)</f>
        <v>G/F99/BAR/4444/0</v>
      </c>
      <c r="D33" s="60" t="str">
        <f>IFERROR((VLOOKUP([0]!mof,Appoggio!$J21:$P21,4,FALSE)),0)</f>
        <v>Interventi autospurgo</v>
      </c>
      <c r="E33" s="85">
        <f>IFERROR((VLOOKUP([0]!mof,Appoggio!$J21:$P21,5,FALSE)),0)</f>
        <v>0</v>
      </c>
      <c r="F33" s="86">
        <f>IFERROR((VLOOKUP([0]!mof,Appoggio!$J21:$P21,6,FALSE)),0)</f>
        <v>0</v>
      </c>
      <c r="G33" s="89"/>
      <c r="H33" s="1"/>
      <c r="I33" s="1"/>
      <c r="J33" s="1"/>
      <c r="K33" s="33"/>
      <c r="L33" s="1"/>
      <c r="M33" s="87" t="e">
        <f>#REF!</f>
        <v>#REF!</v>
      </c>
    </row>
    <row r="34" spans="1:13" x14ac:dyDescent="0.25">
      <c r="A34" s="241"/>
      <c r="B34" s="60" t="str">
        <f>IFERROR((VLOOKUP([0]!mof,Appoggio!$J22:$P22,2,FALSE)),0)</f>
        <v>Calizzano</v>
      </c>
      <c r="C34" s="60" t="str">
        <f>IFERROR((VLOOKUP([0]!mof,Appoggio!$J22:$P22,3,FALSE)),0)</f>
        <v>G/F99/CAL/4444/0</v>
      </c>
      <c r="D34" s="60" t="str">
        <f>IFERROR((VLOOKUP([0]!mof,Appoggio!$J22:$P22,4,FALSE)),0)</f>
        <v>Interventi autospurgo</v>
      </c>
      <c r="E34" s="85">
        <f>IFERROR((VLOOKUP([0]!mof,Appoggio!$J22:$P22,5,FALSE)),0)</f>
        <v>122.06</v>
      </c>
      <c r="F34" s="86">
        <f>IFERROR((VLOOKUP([0]!mof,Appoggio!$J22:$P22,6,FALSE)),0)</f>
        <v>0.61</v>
      </c>
      <c r="G34" s="89"/>
      <c r="H34" s="1"/>
      <c r="I34" s="1"/>
      <c r="J34" s="1"/>
      <c r="K34" s="33"/>
      <c r="L34" s="1"/>
      <c r="M34" s="87" t="e">
        <f>#REF!</f>
        <v>#REF!</v>
      </c>
    </row>
    <row r="35" spans="1:13" ht="25.5" customHeight="1" x14ac:dyDescent="0.25">
      <c r="A35" s="241"/>
      <c r="B35" s="243" t="s">
        <v>1574</v>
      </c>
      <c r="C35" s="244"/>
      <c r="D35" s="245"/>
      <c r="E35" s="33">
        <f>-F35</f>
        <v>-3.4099999999999997</v>
      </c>
      <c r="F35" s="86">
        <f>SUM(F32:F34)</f>
        <v>3.4099999999999997</v>
      </c>
      <c r="G35" s="90">
        <f>SUM(E32:E35)</f>
        <v>678.24000000000012</v>
      </c>
      <c r="H35" s="1" t="str">
        <f>INTESTAZIONE!B7</f>
        <v>9088589CE5</v>
      </c>
      <c r="I35" s="1"/>
      <c r="J35" s="1"/>
      <c r="K35" s="1"/>
      <c r="L35" s="1"/>
    </row>
    <row r="36" spans="1:13" x14ac:dyDescent="0.25">
      <c r="A36" s="241"/>
      <c r="B36" s="237" t="str">
        <f>CONCATENATE("Manutenzione straordinaria reti fognarie ",INTESTAZIONE!B4,INTESTAZIONE!D4)</f>
        <v>Manutenzione straordinaria reti fognarie Luglio2024</v>
      </c>
      <c r="C36" s="238">
        <f>INTESTAZIONE!B224</f>
        <v>0</v>
      </c>
      <c r="D36" s="238">
        <f>INTESTAZIONE!D224</f>
        <v>0</v>
      </c>
      <c r="E36" s="238"/>
      <c r="F36" s="238"/>
      <c r="G36" s="238"/>
      <c r="H36" s="238"/>
      <c r="I36" s="238"/>
      <c r="J36" s="239"/>
      <c r="K36" s="33"/>
      <c r="L36" s="1"/>
    </row>
    <row r="37" spans="1:13" x14ac:dyDescent="0.25">
      <c r="A37" s="241"/>
      <c r="B37" s="237" t="str">
        <f>INTESTAZIONE!F6</f>
        <v>Affidamento n° 305 del 21/04/2022</v>
      </c>
      <c r="C37" s="238">
        <f>INTESTAZIONE!C211</f>
        <v>0</v>
      </c>
      <c r="D37" s="238">
        <f>INTESTAZIONE!D211</f>
        <v>0</v>
      </c>
      <c r="E37" s="238">
        <f>INTESTAZIONE!E211</f>
        <v>0</v>
      </c>
      <c r="F37" s="238"/>
      <c r="G37" s="238"/>
      <c r="H37" s="238"/>
      <c r="I37" s="238"/>
      <c r="J37" s="239"/>
      <c r="K37" s="33"/>
      <c r="L37" s="1"/>
    </row>
    <row r="38" spans="1:13" x14ac:dyDescent="0.25">
      <c r="A38" s="241"/>
      <c r="B38" s="237" t="str">
        <f>INTESTAZIONE!F10</f>
        <v>SAL n° 19 del 02/09/2024</v>
      </c>
      <c r="C38" s="238">
        <f>INTESTAZIONE!C220</f>
        <v>0</v>
      </c>
      <c r="D38" s="238">
        <f>INTESTAZIONE!D220</f>
        <v>0</v>
      </c>
      <c r="E38" s="238">
        <f>INTESTAZIONE!E220</f>
        <v>0</v>
      </c>
      <c r="F38" s="238"/>
      <c r="G38" s="238"/>
      <c r="H38" s="238"/>
      <c r="I38" s="238"/>
      <c r="J38" s="239"/>
      <c r="K38" s="33"/>
      <c r="L38" s="1"/>
    </row>
    <row r="39" spans="1:13" ht="38.25" x14ac:dyDescent="0.25">
      <c r="A39" s="241"/>
      <c r="B39" s="2" t="s">
        <v>2</v>
      </c>
      <c r="C39" s="2" t="s">
        <v>390</v>
      </c>
      <c r="D39" s="2" t="s">
        <v>6</v>
      </c>
      <c r="E39" s="3" t="s">
        <v>7</v>
      </c>
      <c r="F39" s="69" t="s">
        <v>388</v>
      </c>
      <c r="G39" s="3" t="s">
        <v>36</v>
      </c>
      <c r="H39" s="2" t="s">
        <v>5</v>
      </c>
      <c r="I39" s="2" t="s">
        <v>379</v>
      </c>
      <c r="J39" s="3" t="s">
        <v>1561</v>
      </c>
      <c r="K39" s="49"/>
      <c r="L39" s="1"/>
    </row>
    <row r="40" spans="1:13" ht="26.25" x14ac:dyDescent="0.25">
      <c r="A40" s="241"/>
      <c r="B40" s="60" t="str">
        <f>IFERROR((VLOOKUP([0]!msf,Appoggio!$J26:$P26,2,FALSE)),0)</f>
        <v>Calizzano</v>
      </c>
      <c r="C40" s="60" t="str">
        <f>IFERROR((VLOOKUP([0]!msf,Appoggio!$J26:$P26,3,FALSE)),0)</f>
        <v>I/F11/CAL/M999/0</v>
      </c>
      <c r="D40" s="60" t="str">
        <f>IFERROR((VLOOKUP([0]!msf,Appoggio!$J26:$P26,4,FALSE)),0)</f>
        <v>CAL_040424_PZZA VITTORIO VENETO_MSF_T</v>
      </c>
      <c r="E40" s="85">
        <f>IFERROR((VLOOKUP([0]!msf,Appoggio!$J26:$P26,5,FALSE)),0)</f>
        <v>472.06</v>
      </c>
      <c r="F40" s="86">
        <f>IFERROR((VLOOKUP([0]!msf,Appoggio!$J26:$P26,6,FALSE)),0)</f>
        <v>2.36</v>
      </c>
      <c r="G40" s="89"/>
      <c r="H40" s="1"/>
      <c r="I40" s="1"/>
      <c r="J40" s="1"/>
      <c r="K40" s="93"/>
      <c r="L40" s="1"/>
      <c r="M40" s="87" t="e">
        <f>#REF!</f>
        <v>#REF!</v>
      </c>
    </row>
    <row r="41" spans="1:13" ht="26.25" x14ac:dyDescent="0.25">
      <c r="A41" s="241"/>
      <c r="B41" s="60" t="str">
        <f>IFERROR((VLOOKUP([0]!msf,Appoggio!$J35:$P35,2,FALSE)),0)</f>
        <v>Calizzano</v>
      </c>
      <c r="C41" s="60" t="str">
        <f>IFERROR((VLOOKUP([0]!msf,Appoggio!$J35:$P35,3,FALSE)),0)</f>
        <v>I/F11/CAL/M999/0</v>
      </c>
      <c r="D41" s="60" t="str">
        <f>IFERROR((VLOOKUP([0]!msf,Appoggio!$J35:$P35,4,FALSE)),0)</f>
        <v>CAL_26072024_VIA SANDRO PERTINI_MSF_T</v>
      </c>
      <c r="E41" s="85">
        <f>IFERROR((VLOOKUP([0]!msf,Appoggio!$J35:$P35,5,FALSE)),0)</f>
        <v>1000.3</v>
      </c>
      <c r="F41" s="86">
        <f>IFERROR((VLOOKUP([0]!msf,Appoggio!$J35:$P35,6,FALSE)),0)</f>
        <v>5</v>
      </c>
      <c r="G41" s="89"/>
      <c r="H41" s="1"/>
      <c r="I41" s="1"/>
      <c r="J41" s="1"/>
      <c r="K41" s="93"/>
      <c r="L41" s="1"/>
      <c r="M41" s="87" t="e">
        <f>#REF!</f>
        <v>#REF!</v>
      </c>
    </row>
    <row r="42" spans="1:13" ht="25.5" x14ac:dyDescent="0.35">
      <c r="A42" s="242"/>
      <c r="B42" s="243" t="s">
        <v>1574</v>
      </c>
      <c r="C42" s="244"/>
      <c r="D42" s="245"/>
      <c r="E42" s="33">
        <f>-F42</f>
        <v>-7.3599999999999994</v>
      </c>
      <c r="F42" s="86">
        <f>SUM(F40:F41)</f>
        <v>7.3599999999999994</v>
      </c>
      <c r="G42" s="90">
        <f>SUM(E40:E42)</f>
        <v>1465</v>
      </c>
      <c r="H42" s="1" t="str">
        <f>INTESTAZIONE!B7</f>
        <v>9088589CE5</v>
      </c>
      <c r="I42" s="1" t="str">
        <f>INTESTAZIONE!B9</f>
        <v>B78B21000170005</v>
      </c>
      <c r="J42" s="89">
        <f>G16+G27+G35+G42</f>
        <v>19808.500000000004</v>
      </c>
      <c r="K42" s="117" t="s">
        <v>386</v>
      </c>
      <c r="L42" s="118" t="str">
        <f>IF(J42='Riassuntivo mese'!O23,"OK","OCCHIO")</f>
        <v>OK</v>
      </c>
    </row>
  </sheetData>
  <mergeCells count="20">
    <mergeCell ref="A4:A42"/>
    <mergeCell ref="B27:D27"/>
    <mergeCell ref="B35:D35"/>
    <mergeCell ref="B6:J6"/>
    <mergeCell ref="B17:J17"/>
    <mergeCell ref="B18:J18"/>
    <mergeCell ref="B19:J19"/>
    <mergeCell ref="B16:D16"/>
    <mergeCell ref="B28:J28"/>
    <mergeCell ref="B29:J29"/>
    <mergeCell ref="B30:J30"/>
    <mergeCell ref="B36:J36"/>
    <mergeCell ref="B42:D42"/>
    <mergeCell ref="B4:J4"/>
    <mergeCell ref="B5:J5"/>
    <mergeCell ref="B1:J1"/>
    <mergeCell ref="B2:J2"/>
    <mergeCell ref="B3:J3"/>
    <mergeCell ref="B37:J37"/>
    <mergeCell ref="B38:J38"/>
  </mergeCells>
  <pageMargins left="0.7" right="0.7" top="0.75" bottom="0.75" header="0.3" footer="0.3"/>
  <pageSetup paperSize="9" scale="68" fitToHeight="0" orientation="landscape" r:id="rId1"/>
  <legacy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7030A0"/>
  </sheetPr>
  <dimension ref="A1:K751"/>
  <sheetViews>
    <sheetView topLeftCell="A199" workbookViewId="0">
      <selection activeCell="A208" sqref="A208:I208"/>
    </sheetView>
  </sheetViews>
  <sheetFormatPr defaultRowHeight="15" x14ac:dyDescent="0.25"/>
  <cols>
    <col min="1" max="1" width="12.7109375" customWidth="1"/>
    <col min="2" max="2" width="20.140625" customWidth="1"/>
    <col min="3" max="3" width="50.42578125" style="101" bestFit="1" customWidth="1"/>
    <col min="5" max="5" width="11" customWidth="1"/>
    <col min="6" max="6" width="16.28515625" customWidth="1"/>
    <col min="7" max="7" width="15.28515625" customWidth="1"/>
    <col min="8" max="8" width="13.7109375" customWidth="1"/>
    <col min="9" max="9" width="10.5703125" bestFit="1" customWidth="1"/>
    <col min="10" max="10" width="8.85546875" hidden="1" customWidth="1"/>
    <col min="11" max="11" width="11.5703125" bestFit="1" customWidth="1"/>
  </cols>
  <sheetData>
    <row r="1" spans="1:11" ht="64.5" thickBot="1" x14ac:dyDescent="0.3">
      <c r="A1" s="16" t="s">
        <v>9</v>
      </c>
      <c r="B1" s="17" t="s">
        <v>12</v>
      </c>
      <c r="C1" s="17" t="s">
        <v>3</v>
      </c>
      <c r="D1" s="16" t="s">
        <v>13</v>
      </c>
      <c r="E1" s="17" t="s">
        <v>14</v>
      </c>
      <c r="F1" s="17" t="s">
        <v>16</v>
      </c>
      <c r="G1" s="17" t="s">
        <v>17</v>
      </c>
      <c r="H1" s="17" t="s">
        <v>18</v>
      </c>
      <c r="I1" s="18" t="s">
        <v>15</v>
      </c>
      <c r="J1" s="19" t="s">
        <v>59</v>
      </c>
      <c r="K1" s="13" t="s">
        <v>43</v>
      </c>
    </row>
    <row r="2" spans="1:11" x14ac:dyDescent="0.25">
      <c r="A2" s="35">
        <v>1</v>
      </c>
      <c r="B2" s="35" t="s">
        <v>60</v>
      </c>
      <c r="C2" s="36" t="s">
        <v>61</v>
      </c>
      <c r="D2" s="37" t="s">
        <v>58</v>
      </c>
      <c r="E2" s="38">
        <v>74.860000000000014</v>
      </c>
      <c r="F2" s="38">
        <v>74.860000000000014</v>
      </c>
      <c r="G2" s="38">
        <v>3.64</v>
      </c>
      <c r="H2" s="38">
        <v>0</v>
      </c>
      <c r="I2" s="38">
        <v>71.220000000000013</v>
      </c>
      <c r="J2" s="43">
        <v>1</v>
      </c>
      <c r="K2" s="124">
        <v>0.10150000000000001</v>
      </c>
    </row>
    <row r="3" spans="1:11" ht="38.25" x14ac:dyDescent="0.25">
      <c r="A3" s="35">
        <v>2</v>
      </c>
      <c r="B3" s="35" t="s">
        <v>62</v>
      </c>
      <c r="C3" s="36" t="s">
        <v>63</v>
      </c>
      <c r="D3" s="37" t="s">
        <v>58</v>
      </c>
      <c r="E3" s="38">
        <v>1335.56809</v>
      </c>
      <c r="F3" s="38">
        <v>343.41123000000005</v>
      </c>
      <c r="G3" s="38">
        <v>25.837000000000007</v>
      </c>
      <c r="H3" s="38">
        <v>0</v>
      </c>
      <c r="I3" s="38">
        <v>1309.73109</v>
      </c>
      <c r="J3" s="43">
        <v>0.2571274595217381</v>
      </c>
    </row>
    <row r="4" spans="1:11" ht="38.25" x14ac:dyDescent="0.25">
      <c r="A4" s="35">
        <v>3</v>
      </c>
      <c r="B4" s="35" t="s">
        <v>64</v>
      </c>
      <c r="C4" s="36" t="s">
        <v>65</v>
      </c>
      <c r="D4" s="37" t="s">
        <v>58</v>
      </c>
      <c r="E4" s="38">
        <v>1458.7380900000001</v>
      </c>
      <c r="F4" s="38">
        <v>353.83525900000001</v>
      </c>
      <c r="G4" s="38">
        <v>27.849</v>
      </c>
      <c r="H4" s="38">
        <v>0</v>
      </c>
      <c r="I4" s="38">
        <v>1430.8890900000001</v>
      </c>
      <c r="J4" s="43">
        <v>0.24256256926834618</v>
      </c>
    </row>
    <row r="5" spans="1:11" ht="51" x14ac:dyDescent="0.25">
      <c r="A5" s="35">
        <v>4</v>
      </c>
      <c r="B5" s="35" t="s">
        <v>66</v>
      </c>
      <c r="C5" s="36" t="s">
        <v>67</v>
      </c>
      <c r="D5" s="37" t="s">
        <v>58</v>
      </c>
      <c r="E5" s="38">
        <v>1402.0180900000003</v>
      </c>
      <c r="F5" s="38">
        <v>343.43919000000005</v>
      </c>
      <c r="G5" s="38">
        <v>27.279</v>
      </c>
      <c r="H5" s="38">
        <v>0</v>
      </c>
      <c r="I5" s="38">
        <v>1374.7390900000003</v>
      </c>
      <c r="J5" s="43">
        <v>0.2449605981902844</v>
      </c>
    </row>
    <row r="6" spans="1:11" ht="38.25" x14ac:dyDescent="0.25">
      <c r="A6" s="35">
        <v>5</v>
      </c>
      <c r="B6" s="35" t="s">
        <v>68</v>
      </c>
      <c r="C6" s="36" t="s">
        <v>69</v>
      </c>
      <c r="D6" s="37" t="s">
        <v>58</v>
      </c>
      <c r="E6" s="38">
        <v>1525.1880899999999</v>
      </c>
      <c r="F6" s="38">
        <v>353.82279400000004</v>
      </c>
      <c r="G6" s="38">
        <v>27.849</v>
      </c>
      <c r="H6" s="38">
        <v>0</v>
      </c>
      <c r="I6" s="38">
        <v>1497.3390899999999</v>
      </c>
      <c r="J6" s="43">
        <v>0.23198633422321052</v>
      </c>
    </row>
    <row r="7" spans="1:11" ht="38.25" x14ac:dyDescent="0.25">
      <c r="A7" s="35">
        <v>6</v>
      </c>
      <c r="B7" s="35" t="s">
        <v>70</v>
      </c>
      <c r="C7" s="36" t="s">
        <v>71</v>
      </c>
      <c r="D7" s="37" t="s">
        <v>58</v>
      </c>
      <c r="E7" s="38">
        <v>1154.5701999999999</v>
      </c>
      <c r="F7" s="38">
        <v>322.69001000000003</v>
      </c>
      <c r="G7" s="38">
        <v>21.807000000000002</v>
      </c>
      <c r="H7" s="38">
        <v>0</v>
      </c>
      <c r="I7" s="38">
        <v>1132.7631999999999</v>
      </c>
      <c r="J7" s="43">
        <v>0.27948929393812527</v>
      </c>
    </row>
    <row r="8" spans="1:11" ht="38.25" x14ac:dyDescent="0.25">
      <c r="A8" s="35">
        <v>7</v>
      </c>
      <c r="B8" s="35" t="s">
        <v>72</v>
      </c>
      <c r="C8" s="36" t="s">
        <v>73</v>
      </c>
      <c r="D8" s="37" t="s">
        <v>58</v>
      </c>
      <c r="E8" s="38">
        <v>1350.0503999999999</v>
      </c>
      <c r="F8" s="38">
        <v>333.52005300000002</v>
      </c>
      <c r="G8" s="38">
        <v>22.377000000000002</v>
      </c>
      <c r="H8" s="38">
        <v>0</v>
      </c>
      <c r="I8" s="38">
        <v>1327.6733999999999</v>
      </c>
      <c r="J8" s="43">
        <v>0.24704266818483225</v>
      </c>
    </row>
    <row r="9" spans="1:11" ht="51" x14ac:dyDescent="0.25">
      <c r="A9" s="35">
        <v>8</v>
      </c>
      <c r="B9" s="35" t="s">
        <v>74</v>
      </c>
      <c r="C9" s="36" t="s">
        <v>75</v>
      </c>
      <c r="D9" s="37" t="s">
        <v>58</v>
      </c>
      <c r="E9" s="38">
        <v>1293.3304000000001</v>
      </c>
      <c r="F9" s="38">
        <v>323.12398400000001</v>
      </c>
      <c r="G9" s="38">
        <v>21.807000000000002</v>
      </c>
      <c r="H9" s="38">
        <v>0</v>
      </c>
      <c r="I9" s="38">
        <v>1271.5234</v>
      </c>
      <c r="J9" s="43">
        <v>0.24983869860323393</v>
      </c>
    </row>
    <row r="10" spans="1:11" ht="38.25" x14ac:dyDescent="0.25">
      <c r="A10" s="35">
        <v>9</v>
      </c>
      <c r="B10" s="35" t="s">
        <v>76</v>
      </c>
      <c r="C10" s="36" t="s">
        <v>77</v>
      </c>
      <c r="D10" s="37" t="s">
        <v>58</v>
      </c>
      <c r="E10" s="38">
        <v>1386.3829565217391</v>
      </c>
      <c r="F10" s="38">
        <v>333.507588</v>
      </c>
      <c r="G10" s="38">
        <v>29.217000000000006</v>
      </c>
      <c r="H10" s="38">
        <v>0</v>
      </c>
      <c r="I10" s="38">
        <v>1357.165956521739</v>
      </c>
      <c r="J10" s="43">
        <v>0.24055949795915604</v>
      </c>
    </row>
    <row r="11" spans="1:11" s="104" customFormat="1" ht="25.5" x14ac:dyDescent="0.25">
      <c r="A11" s="35" t="s">
        <v>418</v>
      </c>
      <c r="B11" s="35" t="s">
        <v>419</v>
      </c>
      <c r="C11" s="36" t="s">
        <v>420</v>
      </c>
      <c r="D11" s="37" t="s">
        <v>58</v>
      </c>
      <c r="E11" s="38">
        <v>163.0504347826087</v>
      </c>
      <c r="F11" s="38">
        <v>102.80256</v>
      </c>
      <c r="G11" s="38">
        <v>4.7320000000000002</v>
      </c>
      <c r="H11" s="38">
        <v>0</v>
      </c>
      <c r="I11" s="38">
        <v>158.3184347826087</v>
      </c>
      <c r="J11" s="43">
        <v>0.63049546686008062</v>
      </c>
    </row>
    <row r="12" spans="1:11" s="104" customFormat="1" ht="25.5" x14ac:dyDescent="0.25">
      <c r="A12" s="35" t="s">
        <v>421</v>
      </c>
      <c r="B12" s="35" t="s">
        <v>422</v>
      </c>
      <c r="C12" s="36" t="s">
        <v>423</v>
      </c>
      <c r="D12" s="37" t="s">
        <v>58</v>
      </c>
      <c r="E12" s="38">
        <v>124.33321739130434</v>
      </c>
      <c r="F12" s="38">
        <v>108.92736500000001</v>
      </c>
      <c r="G12" s="38">
        <v>5.46</v>
      </c>
      <c r="H12" s="38">
        <v>0</v>
      </c>
      <c r="I12" s="38">
        <v>118.87321739130435</v>
      </c>
      <c r="J12" s="43">
        <v>0.87609222447112678</v>
      </c>
    </row>
    <row r="13" spans="1:11" x14ac:dyDescent="0.25">
      <c r="A13" s="35">
        <v>10</v>
      </c>
      <c r="B13" s="35" t="s">
        <v>78</v>
      </c>
      <c r="C13" s="36" t="s">
        <v>83</v>
      </c>
      <c r="D13" s="37" t="s">
        <v>58</v>
      </c>
      <c r="E13" s="38">
        <v>56.02</v>
      </c>
      <c r="F13" s="38">
        <v>56.019999999999996</v>
      </c>
      <c r="G13" s="38">
        <v>3.64</v>
      </c>
      <c r="H13" s="38">
        <v>0</v>
      </c>
      <c r="I13" s="38">
        <v>52.38</v>
      </c>
      <c r="J13" s="43">
        <v>0.99999999999999989</v>
      </c>
    </row>
    <row r="14" spans="1:11" x14ac:dyDescent="0.25">
      <c r="A14" s="35">
        <v>11</v>
      </c>
      <c r="B14" s="35" t="s">
        <v>79</v>
      </c>
      <c r="C14" s="36" t="s">
        <v>85</v>
      </c>
      <c r="D14" s="37" t="s">
        <v>58</v>
      </c>
      <c r="E14" s="38">
        <v>28.01</v>
      </c>
      <c r="F14" s="38">
        <v>28.009999999999998</v>
      </c>
      <c r="G14" s="38">
        <v>1.82</v>
      </c>
      <c r="H14" s="38">
        <v>0</v>
      </c>
      <c r="I14" s="38">
        <v>26.19</v>
      </c>
      <c r="J14" s="43">
        <v>0.99999999999999989</v>
      </c>
    </row>
    <row r="15" spans="1:11" x14ac:dyDescent="0.25">
      <c r="A15" s="35">
        <v>12</v>
      </c>
      <c r="B15" s="35" t="s">
        <v>80</v>
      </c>
      <c r="C15" s="36" t="s">
        <v>87</v>
      </c>
      <c r="D15" s="37" t="s">
        <v>58</v>
      </c>
      <c r="E15" s="38">
        <v>28.01</v>
      </c>
      <c r="F15" s="38">
        <v>28.009999999999998</v>
      </c>
      <c r="G15" s="38">
        <v>1.82</v>
      </c>
      <c r="H15" s="38">
        <v>0</v>
      </c>
      <c r="I15" s="38">
        <v>26.19</v>
      </c>
      <c r="J15" s="43">
        <v>0.99999999999999989</v>
      </c>
    </row>
    <row r="16" spans="1:11" x14ac:dyDescent="0.25">
      <c r="A16" s="35">
        <v>13</v>
      </c>
      <c r="B16" s="35" t="s">
        <v>81</v>
      </c>
      <c r="C16" s="36" t="s">
        <v>89</v>
      </c>
      <c r="D16" s="37" t="s">
        <v>58</v>
      </c>
      <c r="E16" s="38">
        <v>28.01</v>
      </c>
      <c r="F16" s="38">
        <v>28.009999999999998</v>
      </c>
      <c r="G16" s="38">
        <v>1.82</v>
      </c>
      <c r="H16" s="38">
        <v>0</v>
      </c>
      <c r="I16" s="38">
        <v>26.19</v>
      </c>
      <c r="J16" s="43">
        <v>0.99999999999999989</v>
      </c>
    </row>
    <row r="17" spans="1:10" x14ac:dyDescent="0.25">
      <c r="A17" s="35">
        <v>14</v>
      </c>
      <c r="B17" s="35" t="s">
        <v>82</v>
      </c>
      <c r="C17" s="36" t="s">
        <v>91</v>
      </c>
      <c r="D17" s="37" t="s">
        <v>58</v>
      </c>
      <c r="E17" s="38">
        <v>56.02</v>
      </c>
      <c r="F17" s="38">
        <v>56.019999999999996</v>
      </c>
      <c r="G17" s="38">
        <v>3.64</v>
      </c>
      <c r="H17" s="38">
        <v>0</v>
      </c>
      <c r="I17" s="38">
        <v>52.38</v>
      </c>
      <c r="J17" s="43">
        <v>0.99999999999999989</v>
      </c>
    </row>
    <row r="18" spans="1:10" x14ac:dyDescent="0.25">
      <c r="A18" s="35">
        <v>15</v>
      </c>
      <c r="B18" s="35" t="s">
        <v>84</v>
      </c>
      <c r="C18" s="36" t="s">
        <v>93</v>
      </c>
      <c r="D18" s="37" t="s">
        <v>58</v>
      </c>
      <c r="E18" s="38">
        <v>28.01</v>
      </c>
      <c r="F18" s="38">
        <v>28.009999999999998</v>
      </c>
      <c r="G18" s="38">
        <v>1.82</v>
      </c>
      <c r="H18" s="38">
        <v>0</v>
      </c>
      <c r="I18" s="38">
        <v>26.19</v>
      </c>
      <c r="J18" s="43">
        <v>0.99999999999999989</v>
      </c>
    </row>
    <row r="19" spans="1:10" x14ac:dyDescent="0.25">
      <c r="A19" s="35">
        <v>16</v>
      </c>
      <c r="B19" s="35" t="s">
        <v>86</v>
      </c>
      <c r="C19" s="36" t="s">
        <v>95</v>
      </c>
      <c r="D19" s="37" t="s">
        <v>58</v>
      </c>
      <c r="E19" s="38">
        <v>56.02</v>
      </c>
      <c r="F19" s="38">
        <v>56.019999999999996</v>
      </c>
      <c r="G19" s="38">
        <v>3.64</v>
      </c>
      <c r="H19" s="38">
        <v>0</v>
      </c>
      <c r="I19" s="38">
        <v>52.38</v>
      </c>
      <c r="J19" s="43">
        <v>0.99999999999999989</v>
      </c>
    </row>
    <row r="20" spans="1:10" ht="38.25" x14ac:dyDescent="0.25">
      <c r="A20" s="35">
        <v>17</v>
      </c>
      <c r="B20" s="35" t="s">
        <v>88</v>
      </c>
      <c r="C20" s="36" t="s">
        <v>97</v>
      </c>
      <c r="D20" s="37" t="s">
        <v>58</v>
      </c>
      <c r="E20" s="38">
        <v>112.04</v>
      </c>
      <c r="F20" s="38">
        <v>112.03999999999999</v>
      </c>
      <c r="G20" s="38">
        <v>7.28</v>
      </c>
      <c r="H20" s="38">
        <v>0</v>
      </c>
      <c r="I20" s="38">
        <v>104.76</v>
      </c>
      <c r="J20" s="43">
        <v>0.99999999999999989</v>
      </c>
    </row>
    <row r="21" spans="1:10" ht="38.25" x14ac:dyDescent="0.25">
      <c r="A21" s="35">
        <v>18</v>
      </c>
      <c r="B21" s="35" t="s">
        <v>90</v>
      </c>
      <c r="C21" s="36" t="s">
        <v>99</v>
      </c>
      <c r="D21" s="37" t="s">
        <v>58</v>
      </c>
      <c r="E21" s="38">
        <v>112.04</v>
      </c>
      <c r="F21" s="38">
        <v>112.03999999999999</v>
      </c>
      <c r="G21" s="38">
        <v>7.28</v>
      </c>
      <c r="H21" s="38">
        <v>0</v>
      </c>
      <c r="I21" s="38">
        <v>104.76</v>
      </c>
      <c r="J21" s="43">
        <v>0.99999999999999989</v>
      </c>
    </row>
    <row r="22" spans="1:10" ht="25.5" x14ac:dyDescent="0.25">
      <c r="A22" s="35">
        <v>19</v>
      </c>
      <c r="B22" s="35" t="s">
        <v>92</v>
      </c>
      <c r="C22" s="36" t="s">
        <v>101</v>
      </c>
      <c r="D22" s="37" t="s">
        <v>58</v>
      </c>
      <c r="E22" s="38">
        <v>112.04</v>
      </c>
      <c r="F22" s="38">
        <v>112.03999999999999</v>
      </c>
      <c r="G22" s="38">
        <v>7.28</v>
      </c>
      <c r="H22" s="38">
        <v>0</v>
      </c>
      <c r="I22" s="38">
        <v>104.76</v>
      </c>
      <c r="J22" s="43">
        <v>0.99999999999999989</v>
      </c>
    </row>
    <row r="23" spans="1:10" x14ac:dyDescent="0.25">
      <c r="A23" s="35">
        <v>20</v>
      </c>
      <c r="B23" s="35" t="s">
        <v>94</v>
      </c>
      <c r="C23" s="36" t="s">
        <v>103</v>
      </c>
      <c r="D23" s="37" t="s">
        <v>58</v>
      </c>
      <c r="E23" s="38">
        <v>56.02</v>
      </c>
      <c r="F23" s="38">
        <v>56.019999999999996</v>
      </c>
      <c r="G23" s="38">
        <v>3.64</v>
      </c>
      <c r="H23" s="38">
        <v>0</v>
      </c>
      <c r="I23" s="38">
        <v>52.38</v>
      </c>
      <c r="J23" s="43">
        <v>0.99999999999999989</v>
      </c>
    </row>
    <row r="24" spans="1:10" x14ac:dyDescent="0.25">
      <c r="A24" s="35">
        <v>21</v>
      </c>
      <c r="B24" s="35" t="s">
        <v>96</v>
      </c>
      <c r="C24" s="36" t="s">
        <v>105</v>
      </c>
      <c r="D24" s="37" t="s">
        <v>58</v>
      </c>
      <c r="E24" s="38">
        <v>28.01</v>
      </c>
      <c r="F24" s="38">
        <v>28.009999999999998</v>
      </c>
      <c r="G24" s="38">
        <v>1.82</v>
      </c>
      <c r="H24" s="38">
        <v>0</v>
      </c>
      <c r="I24" s="38">
        <v>26.19</v>
      </c>
      <c r="J24" s="43">
        <v>0.99999999999999989</v>
      </c>
    </row>
    <row r="25" spans="1:10" ht="25.5" x14ac:dyDescent="0.25">
      <c r="A25" s="35">
        <v>22</v>
      </c>
      <c r="B25" s="35" t="s">
        <v>98</v>
      </c>
      <c r="C25" s="36" t="s">
        <v>107</v>
      </c>
      <c r="D25" s="37" t="s">
        <v>58</v>
      </c>
      <c r="E25" s="38">
        <v>28.01</v>
      </c>
      <c r="F25" s="38">
        <v>28.009999999999998</v>
      </c>
      <c r="G25" s="38">
        <v>1.82</v>
      </c>
      <c r="H25" s="38">
        <v>0</v>
      </c>
      <c r="I25" s="38">
        <v>26.19</v>
      </c>
      <c r="J25" s="43">
        <v>0.99999999999999989</v>
      </c>
    </row>
    <row r="26" spans="1:10" ht="51" x14ac:dyDescent="0.25">
      <c r="A26" s="35">
        <v>23</v>
      </c>
      <c r="B26" s="35" t="s">
        <v>100</v>
      </c>
      <c r="C26" s="36" t="s">
        <v>364</v>
      </c>
      <c r="D26" s="37" t="s">
        <v>42</v>
      </c>
      <c r="E26" s="38">
        <v>1245.6031010230179</v>
      </c>
      <c r="F26" s="38">
        <v>187.41666666666666</v>
      </c>
      <c r="G26" s="38">
        <v>0</v>
      </c>
      <c r="H26" s="38">
        <v>0</v>
      </c>
      <c r="I26" s="38">
        <v>1245.6031010230179</v>
      </c>
      <c r="J26" s="43">
        <v>0.15046258837405008</v>
      </c>
    </row>
    <row r="27" spans="1:10" ht="38.25" x14ac:dyDescent="0.25">
      <c r="A27" s="35">
        <v>24</v>
      </c>
      <c r="B27" s="35" t="s">
        <v>102</v>
      </c>
      <c r="C27" s="36" t="s">
        <v>365</v>
      </c>
      <c r="D27" s="37" t="s">
        <v>42</v>
      </c>
      <c r="E27" s="38">
        <v>907.24525788576295</v>
      </c>
      <c r="F27" s="38">
        <v>187.41666666666666</v>
      </c>
      <c r="G27" s="38">
        <v>0</v>
      </c>
      <c r="H27" s="38">
        <v>0</v>
      </c>
      <c r="I27" s="38">
        <v>907.24525788576295</v>
      </c>
      <c r="J27" s="43">
        <v>0.20657773081495179</v>
      </c>
    </row>
    <row r="28" spans="1:10" ht="25.5" x14ac:dyDescent="0.25">
      <c r="A28" s="35">
        <v>25</v>
      </c>
      <c r="B28" s="35" t="s">
        <v>104</v>
      </c>
      <c r="C28" s="36" t="s">
        <v>366</v>
      </c>
      <c r="D28" s="37" t="s">
        <v>42</v>
      </c>
      <c r="E28" s="38">
        <v>405.01300085251495</v>
      </c>
      <c r="F28" s="38">
        <v>83.666666666666671</v>
      </c>
      <c r="G28" s="38">
        <v>0</v>
      </c>
      <c r="H28" s="38">
        <v>0</v>
      </c>
      <c r="I28" s="38">
        <v>405.01300085251495</v>
      </c>
      <c r="J28" s="43">
        <v>0.20657773081495179</v>
      </c>
    </row>
    <row r="29" spans="1:10" ht="38.25" x14ac:dyDescent="0.25">
      <c r="A29" s="35">
        <v>26</v>
      </c>
      <c r="B29" s="35" t="s">
        <v>106</v>
      </c>
      <c r="C29" s="36" t="s">
        <v>367</v>
      </c>
      <c r="D29" s="37" t="s">
        <v>42</v>
      </c>
      <c r="E29" s="38">
        <v>924.58511828644498</v>
      </c>
      <c r="F29" s="38">
        <v>187.41666666666666</v>
      </c>
      <c r="G29" s="38">
        <v>0</v>
      </c>
      <c r="H29" s="38">
        <v>0</v>
      </c>
      <c r="I29" s="38">
        <v>924.58511828644498</v>
      </c>
      <c r="J29" s="43">
        <v>0.20270352935596703</v>
      </c>
    </row>
    <row r="30" spans="1:10" ht="25.5" x14ac:dyDescent="0.25">
      <c r="A30" s="35">
        <v>27</v>
      </c>
      <c r="B30" s="35" t="s">
        <v>424</v>
      </c>
      <c r="C30" s="36" t="s">
        <v>368</v>
      </c>
      <c r="D30" s="37" t="s">
        <v>42</v>
      </c>
      <c r="E30" s="38">
        <v>493.22698209718675</v>
      </c>
      <c r="F30" s="38">
        <v>187.41666666666666</v>
      </c>
      <c r="G30" s="38">
        <v>0</v>
      </c>
      <c r="H30" s="38">
        <v>0</v>
      </c>
      <c r="I30" s="38">
        <v>493.22698209718675</v>
      </c>
      <c r="J30" s="43">
        <v>0.37998056365403299</v>
      </c>
    </row>
    <row r="31" spans="1:10" ht="25.5" x14ac:dyDescent="0.25">
      <c r="A31" s="35">
        <v>28</v>
      </c>
      <c r="B31" s="35" t="s">
        <v>108</v>
      </c>
      <c r="C31" s="36" t="s">
        <v>369</v>
      </c>
      <c r="D31" s="37" t="s">
        <v>42</v>
      </c>
      <c r="E31" s="38">
        <v>493.22698209718675</v>
      </c>
      <c r="F31" s="38">
        <v>187.41666666666666</v>
      </c>
      <c r="G31" s="38">
        <v>0</v>
      </c>
      <c r="H31" s="38">
        <v>0</v>
      </c>
      <c r="I31" s="38">
        <v>493.22698209718675</v>
      </c>
      <c r="J31" s="43">
        <v>0.37998056365403299</v>
      </c>
    </row>
    <row r="32" spans="1:10" ht="38.25" x14ac:dyDescent="0.25">
      <c r="A32" s="35">
        <v>29</v>
      </c>
      <c r="B32" s="35" t="s">
        <v>425</v>
      </c>
      <c r="C32" s="36" t="s">
        <v>109</v>
      </c>
      <c r="D32" s="37" t="s">
        <v>47</v>
      </c>
      <c r="E32" s="38">
        <v>106.56040150000001</v>
      </c>
      <c r="F32" s="38">
        <v>37.299606699999998</v>
      </c>
      <c r="G32" s="38">
        <v>1.88</v>
      </c>
      <c r="H32" s="38">
        <v>0</v>
      </c>
      <c r="I32" s="38">
        <v>104.68040150000002</v>
      </c>
      <c r="J32" s="43">
        <v>0.35003252779598426</v>
      </c>
    </row>
    <row r="33" spans="1:10" ht="38.25" x14ac:dyDescent="0.25">
      <c r="A33" s="35">
        <v>30</v>
      </c>
      <c r="B33" s="35" t="s">
        <v>119</v>
      </c>
      <c r="C33" s="36" t="s">
        <v>110</v>
      </c>
      <c r="D33" s="37" t="s">
        <v>47</v>
      </c>
      <c r="E33" s="38">
        <v>90.5822158</v>
      </c>
      <c r="F33" s="38">
        <v>37.299606699999998</v>
      </c>
      <c r="G33" s="38">
        <v>1.88</v>
      </c>
      <c r="H33" s="38">
        <v>0</v>
      </c>
      <c r="I33" s="38">
        <v>88.702215800000005</v>
      </c>
      <c r="J33" s="43">
        <v>0.41177626723500838</v>
      </c>
    </row>
    <row r="34" spans="1:10" ht="51" x14ac:dyDescent="0.25">
      <c r="A34" s="35">
        <v>31</v>
      </c>
      <c r="B34" s="35" t="s">
        <v>121</v>
      </c>
      <c r="C34" s="36" t="s">
        <v>370</v>
      </c>
      <c r="D34" s="37" t="s">
        <v>47</v>
      </c>
      <c r="E34" s="38">
        <v>35.174518304347835</v>
      </c>
      <c r="F34" s="38">
        <v>17.300711917391304</v>
      </c>
      <c r="G34" s="38">
        <v>0.88275362318840589</v>
      </c>
      <c r="H34" s="38">
        <v>0</v>
      </c>
      <c r="I34" s="38">
        <v>34.291764681159428</v>
      </c>
      <c r="J34" s="43">
        <v>0.49185355625048621</v>
      </c>
    </row>
    <row r="35" spans="1:10" ht="63.75" x14ac:dyDescent="0.25">
      <c r="A35" s="35">
        <v>32</v>
      </c>
      <c r="B35" s="35" t="s">
        <v>426</v>
      </c>
      <c r="C35" s="36" t="s">
        <v>391</v>
      </c>
      <c r="D35" s="37" t="s">
        <v>47</v>
      </c>
      <c r="E35" s="38">
        <v>33.364895000000004</v>
      </c>
      <c r="F35" s="38">
        <v>18.217424059999999</v>
      </c>
      <c r="G35" s="38">
        <v>1.2376</v>
      </c>
      <c r="H35" s="38">
        <v>0</v>
      </c>
      <c r="I35" s="38">
        <v>32.127295000000004</v>
      </c>
      <c r="J35" s="43">
        <v>0.54600573626861393</v>
      </c>
    </row>
    <row r="36" spans="1:10" ht="38.25" x14ac:dyDescent="0.25">
      <c r="A36" s="35">
        <v>33</v>
      </c>
      <c r="B36" s="35" t="s">
        <v>427</v>
      </c>
      <c r="C36" s="36" t="s">
        <v>111</v>
      </c>
      <c r="D36" s="37" t="s">
        <v>47</v>
      </c>
      <c r="E36" s="38">
        <v>88.554787500000003</v>
      </c>
      <c r="F36" s="38">
        <v>33.580550700000003</v>
      </c>
      <c r="G36" s="38">
        <v>1.698</v>
      </c>
      <c r="H36" s="38">
        <v>0</v>
      </c>
      <c r="I36" s="38">
        <v>86.85678750000001</v>
      </c>
      <c r="J36" s="43">
        <v>0.37920649631732223</v>
      </c>
    </row>
    <row r="37" spans="1:10" ht="51" x14ac:dyDescent="0.25">
      <c r="A37" s="35">
        <v>34</v>
      </c>
      <c r="B37" s="35" t="s">
        <v>428</v>
      </c>
      <c r="C37" s="36" t="s">
        <v>112</v>
      </c>
      <c r="D37" s="37" t="s">
        <v>47</v>
      </c>
      <c r="E37" s="38">
        <v>32.309000000000005</v>
      </c>
      <c r="F37" s="38">
        <v>16.4164067</v>
      </c>
      <c r="G37" s="38">
        <v>0.78800000000000003</v>
      </c>
      <c r="H37" s="38">
        <v>0</v>
      </c>
      <c r="I37" s="38">
        <v>31.521000000000004</v>
      </c>
      <c r="J37" s="43">
        <v>0.50810630783992072</v>
      </c>
    </row>
    <row r="38" spans="1:10" ht="38.25" x14ac:dyDescent="0.25">
      <c r="A38" s="35">
        <v>35</v>
      </c>
      <c r="B38" s="35" t="s">
        <v>113</v>
      </c>
      <c r="C38" s="36" t="s">
        <v>114</v>
      </c>
      <c r="D38" s="37" t="s">
        <v>47</v>
      </c>
      <c r="E38" s="38">
        <v>83.613723800000002</v>
      </c>
      <c r="F38" s="38">
        <v>33.580550700000003</v>
      </c>
      <c r="G38" s="38">
        <v>1.698</v>
      </c>
      <c r="H38" s="38">
        <v>0</v>
      </c>
      <c r="I38" s="38">
        <v>81.915723800000009</v>
      </c>
      <c r="J38" s="43">
        <v>0.4016152991860889</v>
      </c>
    </row>
    <row r="39" spans="1:10" ht="51" x14ac:dyDescent="0.25">
      <c r="A39" s="35">
        <v>36</v>
      </c>
      <c r="B39" s="35" t="s">
        <v>115</v>
      </c>
      <c r="C39" s="36" t="s">
        <v>116</v>
      </c>
      <c r="D39" s="37" t="s">
        <v>47</v>
      </c>
      <c r="E39" s="38">
        <v>28.841888000000004</v>
      </c>
      <c r="F39" s="38">
        <v>14.9852367</v>
      </c>
      <c r="G39" s="38">
        <v>0.78800000000000003</v>
      </c>
      <c r="H39" s="38">
        <v>0</v>
      </c>
      <c r="I39" s="38">
        <v>28.053888000000004</v>
      </c>
      <c r="J39" s="43">
        <v>0.5195650402636609</v>
      </c>
    </row>
    <row r="40" spans="1:10" ht="51" x14ac:dyDescent="0.25">
      <c r="A40" s="35">
        <v>37</v>
      </c>
      <c r="B40" s="35" t="s">
        <v>429</v>
      </c>
      <c r="C40" s="36" t="s">
        <v>371</v>
      </c>
      <c r="D40" s="37" t="s">
        <v>47</v>
      </c>
      <c r="E40" s="38">
        <v>15.378</v>
      </c>
      <c r="F40" s="38">
        <v>12.5036667</v>
      </c>
      <c r="G40" s="38">
        <v>0.64800000000000002</v>
      </c>
      <c r="H40" s="38">
        <v>0</v>
      </c>
      <c r="I40" s="38">
        <v>14.73</v>
      </c>
      <c r="J40" s="43">
        <v>0.81308796332422939</v>
      </c>
    </row>
    <row r="41" spans="1:10" ht="63.75" x14ac:dyDescent="0.25">
      <c r="A41" s="35">
        <v>38</v>
      </c>
      <c r="B41" s="35" t="s">
        <v>117</v>
      </c>
      <c r="C41" s="36" t="s">
        <v>118</v>
      </c>
      <c r="D41" s="37" t="s">
        <v>58</v>
      </c>
      <c r="E41" s="38">
        <v>350</v>
      </c>
      <c r="F41" s="38">
        <v>0</v>
      </c>
      <c r="G41" s="38">
        <v>0</v>
      </c>
      <c r="H41" s="38">
        <v>0</v>
      </c>
      <c r="I41" s="38">
        <v>350</v>
      </c>
      <c r="J41" s="43">
        <v>0</v>
      </c>
    </row>
    <row r="42" spans="1:10" ht="51" x14ac:dyDescent="0.25">
      <c r="A42" s="35">
        <v>39</v>
      </c>
      <c r="B42" s="35" t="s">
        <v>430</v>
      </c>
      <c r="C42" s="36" t="s">
        <v>431</v>
      </c>
      <c r="D42" s="37" t="s">
        <v>47</v>
      </c>
      <c r="E42" s="38">
        <v>14.329000000000002</v>
      </c>
      <c r="F42" s="38">
        <v>9.7959845200000011</v>
      </c>
      <c r="G42" s="38">
        <v>0.76440000000000008</v>
      </c>
      <c r="H42" s="38">
        <v>0</v>
      </c>
      <c r="I42" s="38">
        <v>13.564600000000002</v>
      </c>
      <c r="J42" s="43">
        <v>0.68364746458231551</v>
      </c>
    </row>
    <row r="43" spans="1:10" ht="51" x14ac:dyDescent="0.25">
      <c r="A43" s="35">
        <v>40</v>
      </c>
      <c r="B43" s="35" t="s">
        <v>432</v>
      </c>
      <c r="C43" s="36" t="s">
        <v>433</v>
      </c>
      <c r="D43" s="37" t="s">
        <v>211</v>
      </c>
      <c r="E43" s="38">
        <v>163.86</v>
      </c>
      <c r="F43" s="38">
        <v>146.62192800000003</v>
      </c>
      <c r="G43" s="38">
        <v>8.19</v>
      </c>
      <c r="H43" s="38">
        <v>0</v>
      </c>
      <c r="I43" s="38">
        <v>155.67000000000002</v>
      </c>
      <c r="J43" s="43">
        <v>0.89480000000000004</v>
      </c>
    </row>
    <row r="44" spans="1:10" ht="25.5" x14ac:dyDescent="0.25">
      <c r="A44" s="35">
        <v>41</v>
      </c>
      <c r="B44" s="35" t="s">
        <v>434</v>
      </c>
      <c r="C44" s="36" t="s">
        <v>435</v>
      </c>
      <c r="D44" s="37" t="s">
        <v>211</v>
      </c>
      <c r="E44" s="38">
        <v>73.38</v>
      </c>
      <c r="F44" s="38">
        <v>53.361935999999993</v>
      </c>
      <c r="G44" s="38">
        <v>2.67</v>
      </c>
      <c r="H44" s="38">
        <v>0</v>
      </c>
      <c r="I44" s="38">
        <v>70.709999999999994</v>
      </c>
      <c r="J44" s="43">
        <v>0.72719999999999996</v>
      </c>
    </row>
    <row r="45" spans="1:10" ht="25.5" x14ac:dyDescent="0.25">
      <c r="A45" s="35">
        <v>42</v>
      </c>
      <c r="B45" s="35" t="s">
        <v>212</v>
      </c>
      <c r="C45" s="36" t="s">
        <v>436</v>
      </c>
      <c r="D45" s="37" t="s">
        <v>211</v>
      </c>
      <c r="E45" s="38">
        <v>5.78</v>
      </c>
      <c r="F45" s="38">
        <v>3.4847619999999999</v>
      </c>
      <c r="G45" s="38">
        <v>0.19</v>
      </c>
      <c r="H45" s="38">
        <v>0</v>
      </c>
      <c r="I45" s="38">
        <v>5.59</v>
      </c>
      <c r="J45" s="43">
        <v>0.60289999999999999</v>
      </c>
    </row>
    <row r="46" spans="1:10" ht="63.75" x14ac:dyDescent="0.25">
      <c r="A46" s="35">
        <v>43</v>
      </c>
      <c r="B46" s="36" t="s">
        <v>437</v>
      </c>
      <c r="C46" s="36" t="s">
        <v>438</v>
      </c>
      <c r="D46" s="37" t="s">
        <v>211</v>
      </c>
      <c r="E46" s="38">
        <v>21.62</v>
      </c>
      <c r="F46" s="38">
        <v>12.898492000000001</v>
      </c>
      <c r="G46" s="38">
        <v>0.78666394112837301</v>
      </c>
      <c r="H46" s="38">
        <v>0</v>
      </c>
      <c r="I46" s="38">
        <v>20.833336058871627</v>
      </c>
      <c r="J46" s="43">
        <v>0.59660000000000002</v>
      </c>
    </row>
    <row r="47" spans="1:10" ht="63.75" x14ac:dyDescent="0.25">
      <c r="A47" s="35">
        <v>44</v>
      </c>
      <c r="B47" s="36" t="s">
        <v>439</v>
      </c>
      <c r="C47" s="36" t="s">
        <v>440</v>
      </c>
      <c r="D47" s="37" t="s">
        <v>211</v>
      </c>
      <c r="E47" s="38">
        <v>61.85</v>
      </c>
      <c r="F47" s="38">
        <v>35.013285000000003</v>
      </c>
      <c r="G47" s="38">
        <v>3.0913676309044305</v>
      </c>
      <c r="H47" s="38">
        <v>0</v>
      </c>
      <c r="I47" s="38">
        <v>58.758632369095572</v>
      </c>
      <c r="J47" s="43">
        <v>0.56610000000000005</v>
      </c>
    </row>
    <row r="48" spans="1:10" ht="38.25" x14ac:dyDescent="0.25">
      <c r="A48" s="35">
        <v>45</v>
      </c>
      <c r="B48" s="35" t="s">
        <v>441</v>
      </c>
      <c r="C48" s="36" t="s">
        <v>442</v>
      </c>
      <c r="D48" s="37" t="s">
        <v>120</v>
      </c>
      <c r="E48" s="38">
        <v>184.89000000000001</v>
      </c>
      <c r="F48" s="38">
        <v>177.24</v>
      </c>
      <c r="G48" s="38">
        <v>10.92</v>
      </c>
      <c r="H48" s="38">
        <v>0</v>
      </c>
      <c r="I48" s="38">
        <v>173.97000000000003</v>
      </c>
      <c r="J48" s="43">
        <v>0.9586240467304884</v>
      </c>
    </row>
    <row r="49" spans="1:10" ht="51" x14ac:dyDescent="0.25">
      <c r="A49" s="35">
        <v>46</v>
      </c>
      <c r="B49" s="35" t="s">
        <v>122</v>
      </c>
      <c r="C49" s="36" t="s">
        <v>372</v>
      </c>
      <c r="D49" s="37" t="s">
        <v>47</v>
      </c>
      <c r="E49" s="38">
        <v>14.88</v>
      </c>
      <c r="F49" s="38">
        <v>11.451648</v>
      </c>
      <c r="G49" s="38">
        <v>0.61</v>
      </c>
      <c r="H49" s="38">
        <v>0</v>
      </c>
      <c r="I49" s="38">
        <v>14.270000000000001</v>
      </c>
      <c r="J49" s="43">
        <v>0.76959999999999995</v>
      </c>
    </row>
    <row r="50" spans="1:10" ht="38.25" x14ac:dyDescent="0.25">
      <c r="A50" s="35">
        <v>47</v>
      </c>
      <c r="B50" s="35" t="s">
        <v>443</v>
      </c>
      <c r="C50" s="36" t="s">
        <v>373</v>
      </c>
      <c r="D50" s="37" t="s">
        <v>47</v>
      </c>
      <c r="E50" s="38">
        <v>11.498900000000001</v>
      </c>
      <c r="F50" s="38">
        <v>10.130822300000002</v>
      </c>
      <c r="G50" s="38">
        <v>0.54600000000000004</v>
      </c>
      <c r="H50" s="38">
        <v>0</v>
      </c>
      <c r="I50" s="38">
        <v>10.952900000000001</v>
      </c>
      <c r="J50" s="43">
        <v>0.8810253415544097</v>
      </c>
    </row>
    <row r="51" spans="1:10" ht="63.75" x14ac:dyDescent="0.25">
      <c r="A51" s="35">
        <v>48</v>
      </c>
      <c r="B51" s="35" t="s">
        <v>392</v>
      </c>
      <c r="C51" s="36" t="s">
        <v>393</v>
      </c>
      <c r="D51" s="37" t="s">
        <v>47</v>
      </c>
      <c r="E51" s="38">
        <v>8.4035000000000011</v>
      </c>
      <c r="F51" s="38">
        <v>8.4035000000000011</v>
      </c>
      <c r="G51" s="38">
        <v>3.64</v>
      </c>
      <c r="H51" s="38">
        <v>0</v>
      </c>
      <c r="I51" s="38">
        <v>4.7635000000000005</v>
      </c>
      <c r="J51" s="43">
        <v>1</v>
      </c>
    </row>
    <row r="52" spans="1:10" ht="51" x14ac:dyDescent="0.25">
      <c r="A52" s="35">
        <v>49</v>
      </c>
      <c r="B52" s="35" t="s">
        <v>123</v>
      </c>
      <c r="C52" s="36" t="s">
        <v>374</v>
      </c>
      <c r="D52" s="37" t="s">
        <v>47</v>
      </c>
      <c r="E52" s="38">
        <v>26.22</v>
      </c>
      <c r="F52" s="38">
        <v>22.108703999999999</v>
      </c>
      <c r="G52" s="38">
        <v>1.17</v>
      </c>
      <c r="H52" s="38">
        <v>0</v>
      </c>
      <c r="I52" s="38">
        <v>25.049999999999997</v>
      </c>
      <c r="J52" s="43">
        <v>0.84319999999999995</v>
      </c>
    </row>
    <row r="53" spans="1:10" ht="51" x14ac:dyDescent="0.25">
      <c r="A53" s="35">
        <v>50</v>
      </c>
      <c r="B53" s="35" t="s">
        <v>124</v>
      </c>
      <c r="C53" s="36" t="s">
        <v>375</v>
      </c>
      <c r="D53" s="37" t="s">
        <v>47</v>
      </c>
      <c r="E53" s="38">
        <v>32.15</v>
      </c>
      <c r="F53" s="38">
        <v>27.632925</v>
      </c>
      <c r="G53" s="38">
        <v>1.48</v>
      </c>
      <c r="H53" s="38">
        <v>0</v>
      </c>
      <c r="I53" s="38">
        <v>30.669999999999998</v>
      </c>
      <c r="J53" s="43">
        <v>0.85950000000000004</v>
      </c>
    </row>
    <row r="54" spans="1:10" ht="51" x14ac:dyDescent="0.25">
      <c r="A54" s="35">
        <v>51</v>
      </c>
      <c r="B54" s="35" t="s">
        <v>125</v>
      </c>
      <c r="C54" s="36" t="s">
        <v>376</v>
      </c>
      <c r="D54" s="37" t="s">
        <v>47</v>
      </c>
      <c r="E54" s="38">
        <v>36.57</v>
      </c>
      <c r="F54" s="38">
        <v>31.691561999999998</v>
      </c>
      <c r="G54" s="38">
        <v>1.7</v>
      </c>
      <c r="H54" s="38">
        <v>0</v>
      </c>
      <c r="I54" s="38">
        <v>34.869999999999997</v>
      </c>
      <c r="J54" s="43">
        <v>0.86659999999999993</v>
      </c>
    </row>
    <row r="55" spans="1:10" ht="51" x14ac:dyDescent="0.25">
      <c r="A55" s="35">
        <v>52</v>
      </c>
      <c r="B55" s="35" t="s">
        <v>126</v>
      </c>
      <c r="C55" s="36" t="s">
        <v>377</v>
      </c>
      <c r="D55" s="37" t="s">
        <v>47</v>
      </c>
      <c r="E55" s="38">
        <v>45.28</v>
      </c>
      <c r="F55" s="38">
        <v>39.434352000000004</v>
      </c>
      <c r="G55" s="38">
        <v>2.1</v>
      </c>
      <c r="H55" s="38">
        <v>0</v>
      </c>
      <c r="I55" s="38">
        <v>43.18</v>
      </c>
      <c r="J55" s="43">
        <v>0.87090000000000001</v>
      </c>
    </row>
    <row r="56" spans="1:10" ht="51" x14ac:dyDescent="0.25">
      <c r="A56" s="35">
        <v>53</v>
      </c>
      <c r="B56" s="35" t="s">
        <v>127</v>
      </c>
      <c r="C56" s="36" t="s">
        <v>378</v>
      </c>
      <c r="D56" s="37" t="s">
        <v>47</v>
      </c>
      <c r="E56" s="38">
        <v>53.35</v>
      </c>
      <c r="F56" s="38">
        <v>46.441175000000001</v>
      </c>
      <c r="G56" s="38">
        <v>2.4700000000000002</v>
      </c>
      <c r="H56" s="38">
        <v>0</v>
      </c>
      <c r="I56" s="38">
        <v>50.88</v>
      </c>
      <c r="J56" s="43">
        <v>0.87049999999999994</v>
      </c>
    </row>
    <row r="57" spans="1:10" ht="25.5" x14ac:dyDescent="0.25">
      <c r="A57" s="35">
        <v>54</v>
      </c>
      <c r="B57" s="35" t="s">
        <v>128</v>
      </c>
      <c r="C57" s="36" t="s">
        <v>444</v>
      </c>
      <c r="D57" s="37" t="s">
        <v>47</v>
      </c>
      <c r="E57" s="38">
        <v>14.65</v>
      </c>
      <c r="F57" s="38">
        <v>13.511695</v>
      </c>
      <c r="G57" s="38">
        <v>0.72</v>
      </c>
      <c r="H57" s="38">
        <v>0</v>
      </c>
      <c r="I57" s="38">
        <v>13.93</v>
      </c>
      <c r="J57" s="43">
        <v>0.92230000000000001</v>
      </c>
    </row>
    <row r="58" spans="1:10" ht="25.5" x14ac:dyDescent="0.25">
      <c r="A58" s="35">
        <v>55</v>
      </c>
      <c r="B58" s="35" t="s">
        <v>129</v>
      </c>
      <c r="C58" s="36" t="s">
        <v>445</v>
      </c>
      <c r="D58" s="37" t="s">
        <v>47</v>
      </c>
      <c r="E58" s="38">
        <v>18.11</v>
      </c>
      <c r="F58" s="38">
        <v>16.213882999999999</v>
      </c>
      <c r="G58" s="38">
        <v>0.88</v>
      </c>
      <c r="H58" s="38">
        <v>0</v>
      </c>
      <c r="I58" s="38">
        <v>17.23</v>
      </c>
      <c r="J58" s="43">
        <v>0.89529999999999998</v>
      </c>
    </row>
    <row r="59" spans="1:10" ht="25.5" x14ac:dyDescent="0.25">
      <c r="A59" s="35">
        <v>56</v>
      </c>
      <c r="B59" s="35" t="s">
        <v>130</v>
      </c>
      <c r="C59" s="36" t="s">
        <v>446</v>
      </c>
      <c r="D59" s="37" t="s">
        <v>47</v>
      </c>
      <c r="E59" s="38">
        <v>31.03</v>
      </c>
      <c r="F59" s="38">
        <v>28.373832</v>
      </c>
      <c r="G59" s="38">
        <v>1.52</v>
      </c>
      <c r="H59" s="38">
        <v>0</v>
      </c>
      <c r="I59" s="38">
        <v>29.51</v>
      </c>
      <c r="J59" s="43">
        <v>0.91439999999999999</v>
      </c>
    </row>
    <row r="60" spans="1:10" ht="25.5" x14ac:dyDescent="0.25">
      <c r="A60" s="35">
        <v>57</v>
      </c>
      <c r="B60" s="35" t="s">
        <v>131</v>
      </c>
      <c r="C60" s="36" t="s">
        <v>447</v>
      </c>
      <c r="D60" s="37" t="s">
        <v>47</v>
      </c>
      <c r="E60" s="38">
        <v>49.73</v>
      </c>
      <c r="F60" s="38">
        <v>45.935600999999998</v>
      </c>
      <c r="G60" s="38">
        <v>2.48</v>
      </c>
      <c r="H60" s="38">
        <v>0</v>
      </c>
      <c r="I60" s="38">
        <v>47.25</v>
      </c>
      <c r="J60" s="43">
        <v>0.92370000000000008</v>
      </c>
    </row>
    <row r="61" spans="1:10" ht="25.5" x14ac:dyDescent="0.25">
      <c r="A61" s="35">
        <v>58</v>
      </c>
      <c r="B61" s="35" t="s">
        <v>132</v>
      </c>
      <c r="C61" s="36" t="s">
        <v>448</v>
      </c>
      <c r="D61" s="37" t="s">
        <v>47</v>
      </c>
      <c r="E61" s="38">
        <v>76.489999999999995</v>
      </c>
      <c r="F61" s="38">
        <v>68.902191999999985</v>
      </c>
      <c r="G61" s="38">
        <v>3.72</v>
      </c>
      <c r="H61" s="38">
        <v>0</v>
      </c>
      <c r="I61" s="38">
        <v>72.77</v>
      </c>
      <c r="J61" s="43">
        <v>0.90079999999999993</v>
      </c>
    </row>
    <row r="62" spans="1:10" ht="114.75" x14ac:dyDescent="0.25">
      <c r="A62" s="35">
        <v>59</v>
      </c>
      <c r="B62" s="36" t="s">
        <v>449</v>
      </c>
      <c r="C62" s="39" t="s">
        <v>450</v>
      </c>
      <c r="D62" s="40" t="s">
        <v>47</v>
      </c>
      <c r="E62" s="38">
        <v>4.24</v>
      </c>
      <c r="F62" s="38">
        <v>3.86</v>
      </c>
      <c r="G62" s="38">
        <v>0.1696</v>
      </c>
      <c r="H62" s="38">
        <v>0</v>
      </c>
      <c r="I62" s="38">
        <v>4.0704000000000002</v>
      </c>
      <c r="J62" s="43">
        <v>0.91150000000000009</v>
      </c>
    </row>
    <row r="63" spans="1:10" ht="114.75" x14ac:dyDescent="0.25">
      <c r="A63" s="35">
        <v>60</v>
      </c>
      <c r="B63" s="36" t="s">
        <v>451</v>
      </c>
      <c r="C63" s="39" t="s">
        <v>452</v>
      </c>
      <c r="D63" s="40" t="s">
        <v>47</v>
      </c>
      <c r="E63" s="38">
        <v>5</v>
      </c>
      <c r="F63" s="38">
        <v>4.5599999999999996</v>
      </c>
      <c r="G63" s="38">
        <v>0.2</v>
      </c>
      <c r="H63" s="38">
        <v>0</v>
      </c>
      <c r="I63" s="38">
        <v>4.8</v>
      </c>
      <c r="J63" s="43">
        <v>0.91120000000000001</v>
      </c>
    </row>
    <row r="64" spans="1:10" ht="114.75" x14ac:dyDescent="0.25">
      <c r="A64" s="35">
        <v>61</v>
      </c>
      <c r="B64" s="36" t="s">
        <v>453</v>
      </c>
      <c r="C64" s="39" t="s">
        <v>454</v>
      </c>
      <c r="D64" s="40" t="s">
        <v>47</v>
      </c>
      <c r="E64" s="38">
        <v>6.02</v>
      </c>
      <c r="F64" s="38">
        <v>5.47</v>
      </c>
      <c r="G64" s="38">
        <v>0.24079999999999999</v>
      </c>
      <c r="H64" s="38">
        <v>0</v>
      </c>
      <c r="I64" s="38">
        <v>5.7791999999999994</v>
      </c>
      <c r="J64" s="43">
        <v>0.90939999999999999</v>
      </c>
    </row>
    <row r="65" spans="1:10" ht="114.75" x14ac:dyDescent="0.25">
      <c r="A65" s="35">
        <v>62</v>
      </c>
      <c r="B65" s="36" t="s">
        <v>455</v>
      </c>
      <c r="C65" s="39" t="s">
        <v>456</v>
      </c>
      <c r="D65" s="40" t="s">
        <v>47</v>
      </c>
      <c r="E65" s="38">
        <v>7.53</v>
      </c>
      <c r="F65" s="38">
        <v>6.85</v>
      </c>
      <c r="G65" s="38">
        <v>0.30120000000000002</v>
      </c>
      <c r="H65" s="38">
        <v>0</v>
      </c>
      <c r="I65" s="38">
        <v>7.2288000000000006</v>
      </c>
      <c r="J65" s="43">
        <v>0.90939999999999999</v>
      </c>
    </row>
    <row r="66" spans="1:10" ht="114.75" x14ac:dyDescent="0.25">
      <c r="A66" s="35">
        <v>63</v>
      </c>
      <c r="B66" s="36" t="s">
        <v>457</v>
      </c>
      <c r="C66" s="39" t="s">
        <v>458</v>
      </c>
      <c r="D66" s="40" t="s">
        <v>47</v>
      </c>
      <c r="E66" s="38">
        <v>9.31</v>
      </c>
      <c r="F66" s="38">
        <v>8.4600000000000009</v>
      </c>
      <c r="G66" s="38">
        <v>0.37240000000000001</v>
      </c>
      <c r="H66" s="38">
        <v>0</v>
      </c>
      <c r="I66" s="38">
        <v>8.9375999999999998</v>
      </c>
      <c r="J66" s="43">
        <v>0.90839999999999999</v>
      </c>
    </row>
    <row r="67" spans="1:10" ht="114.75" x14ac:dyDescent="0.25">
      <c r="A67" s="35">
        <v>64</v>
      </c>
      <c r="B67" s="36" t="s">
        <v>459</v>
      </c>
      <c r="C67" s="39" t="s">
        <v>460</v>
      </c>
      <c r="D67" s="40" t="s">
        <v>47</v>
      </c>
      <c r="E67" s="38">
        <v>10.82</v>
      </c>
      <c r="F67" s="38">
        <v>9.83</v>
      </c>
      <c r="G67" s="38">
        <v>0.43280000000000002</v>
      </c>
      <c r="H67" s="38">
        <v>0</v>
      </c>
      <c r="I67" s="38">
        <v>10.3872</v>
      </c>
      <c r="J67" s="43">
        <v>0.90849999999999997</v>
      </c>
    </row>
    <row r="68" spans="1:10" ht="114.75" x14ac:dyDescent="0.25">
      <c r="A68" s="35">
        <v>65</v>
      </c>
      <c r="B68" s="36" t="s">
        <v>461</v>
      </c>
      <c r="C68" s="39" t="s">
        <v>462</v>
      </c>
      <c r="D68" s="40" t="s">
        <v>47</v>
      </c>
      <c r="E68" s="38">
        <v>13.08</v>
      </c>
      <c r="F68" s="38">
        <v>11.89</v>
      </c>
      <c r="G68" s="38">
        <v>0.5232</v>
      </c>
      <c r="H68" s="38">
        <v>0</v>
      </c>
      <c r="I68" s="38">
        <v>12.556800000000001</v>
      </c>
      <c r="J68" s="43">
        <v>0.90870000000000006</v>
      </c>
    </row>
    <row r="69" spans="1:10" ht="114.75" x14ac:dyDescent="0.25">
      <c r="A69" s="35">
        <v>66</v>
      </c>
      <c r="B69" s="36" t="s">
        <v>463</v>
      </c>
      <c r="C69" s="39" t="s">
        <v>464</v>
      </c>
      <c r="D69" s="40" t="s">
        <v>47</v>
      </c>
      <c r="E69" s="38">
        <v>16.09</v>
      </c>
      <c r="F69" s="38">
        <v>14.62</v>
      </c>
      <c r="G69" s="38">
        <v>0.64359999999999995</v>
      </c>
      <c r="H69" s="38">
        <v>0</v>
      </c>
      <c r="I69" s="38">
        <v>15.446400000000001</v>
      </c>
      <c r="J69" s="43">
        <v>0.90879999999999994</v>
      </c>
    </row>
    <row r="70" spans="1:10" ht="114.75" x14ac:dyDescent="0.25">
      <c r="A70" s="35">
        <v>67</v>
      </c>
      <c r="B70" s="36" t="s">
        <v>465</v>
      </c>
      <c r="C70" s="39" t="s">
        <v>466</v>
      </c>
      <c r="D70" s="40" t="s">
        <v>47</v>
      </c>
      <c r="E70" s="38">
        <v>20.059999999999999</v>
      </c>
      <c r="F70" s="38">
        <v>18.25</v>
      </c>
      <c r="G70" s="38">
        <v>0.8024</v>
      </c>
      <c r="H70" s="38">
        <v>0</v>
      </c>
      <c r="I70" s="38">
        <v>19.2576</v>
      </c>
      <c r="J70" s="43">
        <v>0.90980000000000005</v>
      </c>
    </row>
    <row r="71" spans="1:10" ht="114.75" x14ac:dyDescent="0.25">
      <c r="A71" s="35">
        <v>68</v>
      </c>
      <c r="B71" s="36" t="s">
        <v>467</v>
      </c>
      <c r="C71" s="39" t="s">
        <v>468</v>
      </c>
      <c r="D71" s="40" t="s">
        <v>47</v>
      </c>
      <c r="E71" s="38">
        <v>24.85</v>
      </c>
      <c r="F71" s="38">
        <v>22.6</v>
      </c>
      <c r="G71" s="38">
        <v>0.99400000000000011</v>
      </c>
      <c r="H71" s="38">
        <v>0</v>
      </c>
      <c r="I71" s="38">
        <v>23.856000000000002</v>
      </c>
      <c r="J71" s="43">
        <v>0.90939999999999999</v>
      </c>
    </row>
    <row r="72" spans="1:10" ht="114.75" x14ac:dyDescent="0.25">
      <c r="A72" s="35">
        <v>69</v>
      </c>
      <c r="B72" s="36" t="s">
        <v>469</v>
      </c>
      <c r="C72" s="39" t="s">
        <v>470</v>
      </c>
      <c r="D72" s="40" t="s">
        <v>47</v>
      </c>
      <c r="E72" s="38">
        <v>30.12</v>
      </c>
      <c r="F72" s="38">
        <v>27.39</v>
      </c>
      <c r="G72" s="38">
        <v>1.2048000000000001</v>
      </c>
      <c r="H72" s="38">
        <v>0</v>
      </c>
      <c r="I72" s="38">
        <v>28.915200000000002</v>
      </c>
      <c r="J72" s="43">
        <v>0.90939999999999999</v>
      </c>
    </row>
    <row r="73" spans="1:10" ht="114.75" x14ac:dyDescent="0.25">
      <c r="A73" s="35">
        <v>70</v>
      </c>
      <c r="B73" s="36" t="s">
        <v>471</v>
      </c>
      <c r="C73" s="39" t="s">
        <v>472</v>
      </c>
      <c r="D73" s="40" t="s">
        <v>47</v>
      </c>
      <c r="E73" s="38">
        <v>36.15</v>
      </c>
      <c r="F73" s="38">
        <v>32.869999999999997</v>
      </c>
      <c r="G73" s="38">
        <v>1.446</v>
      </c>
      <c r="H73" s="38">
        <v>0</v>
      </c>
      <c r="I73" s="38">
        <v>34.704000000000001</v>
      </c>
      <c r="J73" s="43">
        <v>0.90939999999999999</v>
      </c>
    </row>
    <row r="74" spans="1:10" ht="114.75" x14ac:dyDescent="0.25">
      <c r="A74" s="35">
        <v>71</v>
      </c>
      <c r="B74" s="36" t="s">
        <v>473</v>
      </c>
      <c r="C74" s="39" t="s">
        <v>474</v>
      </c>
      <c r="D74" s="40" t="s">
        <v>47</v>
      </c>
      <c r="E74" s="38">
        <v>42.65</v>
      </c>
      <c r="F74" s="38">
        <v>38.79</v>
      </c>
      <c r="G74" s="38">
        <v>1.706</v>
      </c>
      <c r="H74" s="38">
        <v>0</v>
      </c>
      <c r="I74" s="38">
        <v>40.943999999999996</v>
      </c>
      <c r="J74" s="43">
        <v>0.90959999999999996</v>
      </c>
    </row>
    <row r="75" spans="1:10" ht="114.75" x14ac:dyDescent="0.25">
      <c r="A75" s="35">
        <v>72</v>
      </c>
      <c r="B75" s="36" t="s">
        <v>475</v>
      </c>
      <c r="C75" s="39" t="s">
        <v>476</v>
      </c>
      <c r="D75" s="40" t="s">
        <v>47</v>
      </c>
      <c r="E75" s="38">
        <v>51.48</v>
      </c>
      <c r="F75" s="38">
        <v>46.81</v>
      </c>
      <c r="G75" s="38">
        <v>2.0591999999999997</v>
      </c>
      <c r="H75" s="38">
        <v>0</v>
      </c>
      <c r="I75" s="38">
        <v>49.4208</v>
      </c>
      <c r="J75" s="43">
        <v>0.90920000000000001</v>
      </c>
    </row>
    <row r="76" spans="1:10" ht="25.5" x14ac:dyDescent="0.25">
      <c r="A76" s="35">
        <v>73</v>
      </c>
      <c r="B76" s="36" t="s">
        <v>133</v>
      </c>
      <c r="C76" s="36" t="s">
        <v>477</v>
      </c>
      <c r="D76" s="41" t="s">
        <v>47</v>
      </c>
      <c r="E76" s="38">
        <v>16.399999999999999</v>
      </c>
      <c r="F76" s="38">
        <v>13.362719999999999</v>
      </c>
      <c r="G76" s="38">
        <v>0.72</v>
      </c>
      <c r="H76" s="38">
        <v>0</v>
      </c>
      <c r="I76" s="38">
        <v>15.679999999999998</v>
      </c>
      <c r="J76" s="43">
        <v>0.81480000000000008</v>
      </c>
    </row>
    <row r="77" spans="1:10" ht="38.25" x14ac:dyDescent="0.25">
      <c r="A77" s="35">
        <v>74</v>
      </c>
      <c r="B77" s="36" t="s">
        <v>134</v>
      </c>
      <c r="C77" s="36" t="s">
        <v>478</v>
      </c>
      <c r="D77" s="41" t="s">
        <v>47</v>
      </c>
      <c r="E77" s="38">
        <v>19.22</v>
      </c>
      <c r="F77" s="38">
        <v>15.424049999999999</v>
      </c>
      <c r="G77" s="38">
        <v>0.81</v>
      </c>
      <c r="H77" s="38">
        <v>0</v>
      </c>
      <c r="I77" s="38">
        <v>18.41</v>
      </c>
      <c r="J77" s="43">
        <v>0.80249999999999999</v>
      </c>
    </row>
    <row r="78" spans="1:10" x14ac:dyDescent="0.25">
      <c r="A78" s="35">
        <v>75</v>
      </c>
      <c r="B78" s="36" t="s">
        <v>135</v>
      </c>
      <c r="C78" s="36" t="s">
        <v>136</v>
      </c>
      <c r="D78" s="41" t="s">
        <v>47</v>
      </c>
      <c r="E78" s="38">
        <v>30.26</v>
      </c>
      <c r="F78" s="38">
        <v>21.832590000000003</v>
      </c>
      <c r="G78" s="38">
        <v>1.21</v>
      </c>
      <c r="H78" s="38">
        <v>0</v>
      </c>
      <c r="I78" s="38">
        <v>29.05</v>
      </c>
      <c r="J78" s="43">
        <v>0.72150000000000003</v>
      </c>
    </row>
    <row r="79" spans="1:10" x14ac:dyDescent="0.25">
      <c r="A79" s="35">
        <v>76</v>
      </c>
      <c r="B79" s="36" t="s">
        <v>137</v>
      </c>
      <c r="C79" s="36" t="s">
        <v>479</v>
      </c>
      <c r="D79" s="41" t="s">
        <v>47</v>
      </c>
      <c r="E79" s="38">
        <v>32.049999999999997</v>
      </c>
      <c r="F79" s="38">
        <v>22.896519999999995</v>
      </c>
      <c r="G79" s="38">
        <v>1.18</v>
      </c>
      <c r="H79" s="38">
        <v>0</v>
      </c>
      <c r="I79" s="38">
        <v>30.869999999999997</v>
      </c>
      <c r="J79" s="43">
        <v>0.71439999999999992</v>
      </c>
    </row>
    <row r="80" spans="1:10" x14ac:dyDescent="0.25">
      <c r="A80" s="35">
        <v>77</v>
      </c>
      <c r="B80" s="36" t="s">
        <v>138</v>
      </c>
      <c r="C80" s="36" t="s">
        <v>480</v>
      </c>
      <c r="D80" s="41" t="s">
        <v>47</v>
      </c>
      <c r="E80" s="38">
        <v>39.130000000000003</v>
      </c>
      <c r="F80" s="38">
        <v>28.314468000000002</v>
      </c>
      <c r="G80" s="38">
        <v>1.46</v>
      </c>
      <c r="H80" s="38">
        <v>0</v>
      </c>
      <c r="I80" s="38">
        <v>37.67</v>
      </c>
      <c r="J80" s="43">
        <v>0.72360000000000002</v>
      </c>
    </row>
    <row r="81" spans="1:10" x14ac:dyDescent="0.25">
      <c r="A81" s="35">
        <v>78</v>
      </c>
      <c r="B81" s="36" t="s">
        <v>139</v>
      </c>
      <c r="C81" s="36" t="s">
        <v>481</v>
      </c>
      <c r="D81" s="41" t="s">
        <v>47</v>
      </c>
      <c r="E81" s="38">
        <v>43.38</v>
      </c>
      <c r="F81" s="38">
        <v>31.563288000000004</v>
      </c>
      <c r="G81" s="38">
        <v>1.64</v>
      </c>
      <c r="H81" s="38">
        <v>0</v>
      </c>
      <c r="I81" s="38">
        <v>41.74</v>
      </c>
      <c r="J81" s="43">
        <v>0.72760000000000002</v>
      </c>
    </row>
    <row r="82" spans="1:10" x14ac:dyDescent="0.25">
      <c r="A82" s="35">
        <v>79</v>
      </c>
      <c r="B82" s="36" t="s">
        <v>140</v>
      </c>
      <c r="C82" s="36" t="s">
        <v>482</v>
      </c>
      <c r="D82" s="41" t="s">
        <v>47</v>
      </c>
      <c r="E82" s="38">
        <v>50.46</v>
      </c>
      <c r="F82" s="38">
        <v>36.982134000000009</v>
      </c>
      <c r="G82" s="38">
        <v>1.91</v>
      </c>
      <c r="H82" s="38">
        <v>0</v>
      </c>
      <c r="I82" s="38">
        <v>48.550000000000004</v>
      </c>
      <c r="J82" s="43">
        <v>0.73290000000000011</v>
      </c>
    </row>
    <row r="83" spans="1:10" x14ac:dyDescent="0.25">
      <c r="A83" s="35">
        <v>80</v>
      </c>
      <c r="B83" s="36" t="s">
        <v>141</v>
      </c>
      <c r="C83" s="36" t="s">
        <v>483</v>
      </c>
      <c r="D83" s="41" t="s">
        <v>47</v>
      </c>
      <c r="E83" s="38">
        <v>61.78</v>
      </c>
      <c r="F83" s="38">
        <v>45.636886000000004</v>
      </c>
      <c r="G83" s="38">
        <v>2.35</v>
      </c>
      <c r="H83" s="38">
        <v>0</v>
      </c>
      <c r="I83" s="38">
        <v>59.43</v>
      </c>
      <c r="J83" s="43">
        <v>0.73870000000000002</v>
      </c>
    </row>
    <row r="84" spans="1:10" x14ac:dyDescent="0.25">
      <c r="A84" s="35">
        <v>81</v>
      </c>
      <c r="B84" s="36" t="s">
        <v>142</v>
      </c>
      <c r="C84" s="36" t="s">
        <v>484</v>
      </c>
      <c r="D84" s="41" t="s">
        <v>47</v>
      </c>
      <c r="E84" s="38">
        <v>78.52</v>
      </c>
      <c r="F84" s="38">
        <v>57.641531999999998</v>
      </c>
      <c r="G84" s="38">
        <v>2.96</v>
      </c>
      <c r="H84" s="38">
        <v>0</v>
      </c>
      <c r="I84" s="38">
        <v>75.56</v>
      </c>
      <c r="J84" s="43">
        <v>0.73409999999999997</v>
      </c>
    </row>
    <row r="85" spans="1:10" x14ac:dyDescent="0.25">
      <c r="A85" s="35">
        <v>82</v>
      </c>
      <c r="B85" s="36" t="s">
        <v>143</v>
      </c>
      <c r="C85" s="36" t="s">
        <v>485</v>
      </c>
      <c r="D85" s="41" t="s">
        <v>47</v>
      </c>
      <c r="E85" s="38">
        <v>100.4</v>
      </c>
      <c r="F85" s="38">
        <v>71.956680000000006</v>
      </c>
      <c r="G85" s="38">
        <v>3.72</v>
      </c>
      <c r="H85" s="38">
        <v>0</v>
      </c>
      <c r="I85" s="38">
        <v>96.68</v>
      </c>
      <c r="J85" s="43">
        <v>0.7167</v>
      </c>
    </row>
    <row r="86" spans="1:10" ht="25.5" x14ac:dyDescent="0.25">
      <c r="A86" s="35">
        <v>83</v>
      </c>
      <c r="B86" s="36" t="s">
        <v>144</v>
      </c>
      <c r="C86" s="36" t="s">
        <v>486</v>
      </c>
      <c r="D86" s="41" t="s">
        <v>47</v>
      </c>
      <c r="E86" s="38">
        <v>1.97</v>
      </c>
      <c r="F86" s="38">
        <v>1.97</v>
      </c>
      <c r="G86" s="38">
        <v>0.1</v>
      </c>
      <c r="H86" s="38">
        <v>0</v>
      </c>
      <c r="I86" s="38">
        <v>1.8699999999999999</v>
      </c>
      <c r="J86" s="43">
        <v>1</v>
      </c>
    </row>
    <row r="87" spans="1:10" ht="25.5" x14ac:dyDescent="0.25">
      <c r="A87" s="35">
        <v>84</v>
      </c>
      <c r="B87" s="36" t="s">
        <v>145</v>
      </c>
      <c r="C87" s="36" t="s">
        <v>487</v>
      </c>
      <c r="D87" s="41" t="s">
        <v>47</v>
      </c>
      <c r="E87" s="38">
        <v>2.62</v>
      </c>
      <c r="F87" s="38">
        <v>2.62</v>
      </c>
      <c r="G87" s="38">
        <v>0.14000000000000001</v>
      </c>
      <c r="H87" s="38">
        <v>0</v>
      </c>
      <c r="I87" s="38">
        <v>2.48</v>
      </c>
      <c r="J87" s="43">
        <v>1</v>
      </c>
    </row>
    <row r="88" spans="1:10" ht="25.5" x14ac:dyDescent="0.25">
      <c r="A88" s="35">
        <v>85</v>
      </c>
      <c r="B88" s="36" t="s">
        <v>146</v>
      </c>
      <c r="C88" s="36" t="s">
        <v>488</v>
      </c>
      <c r="D88" s="41" t="s">
        <v>47</v>
      </c>
      <c r="E88" s="38">
        <v>3.94</v>
      </c>
      <c r="F88" s="38">
        <v>3.94</v>
      </c>
      <c r="G88" s="38">
        <v>0.22</v>
      </c>
      <c r="H88" s="38">
        <v>0</v>
      </c>
      <c r="I88" s="38">
        <v>3.7199999999999998</v>
      </c>
      <c r="J88" s="43">
        <v>1</v>
      </c>
    </row>
    <row r="89" spans="1:10" ht="165.75" x14ac:dyDescent="0.25">
      <c r="A89" s="35">
        <v>86</v>
      </c>
      <c r="B89" s="36" t="s">
        <v>147</v>
      </c>
      <c r="C89" s="36" t="s">
        <v>489</v>
      </c>
      <c r="D89" s="41" t="s">
        <v>47</v>
      </c>
      <c r="E89" s="38">
        <v>59.57</v>
      </c>
      <c r="F89" s="38">
        <v>8.0359929999999995</v>
      </c>
      <c r="G89" s="38">
        <v>0.42</v>
      </c>
      <c r="H89" s="38">
        <v>0</v>
      </c>
      <c r="I89" s="38">
        <v>59.15</v>
      </c>
      <c r="J89" s="43">
        <v>0.13489999999999999</v>
      </c>
    </row>
    <row r="90" spans="1:10" ht="165.75" x14ac:dyDescent="0.25">
      <c r="A90" s="35">
        <v>87</v>
      </c>
      <c r="B90" s="36" t="s">
        <v>148</v>
      </c>
      <c r="C90" s="36" t="s">
        <v>490</v>
      </c>
      <c r="D90" s="41" t="s">
        <v>47</v>
      </c>
      <c r="E90" s="38">
        <v>79.010000000000005</v>
      </c>
      <c r="F90" s="38">
        <v>8.0353170000000009</v>
      </c>
      <c r="G90" s="38">
        <v>0.42</v>
      </c>
      <c r="H90" s="38">
        <v>0</v>
      </c>
      <c r="I90" s="38">
        <v>78.59</v>
      </c>
      <c r="J90" s="43">
        <v>0.1017</v>
      </c>
    </row>
    <row r="91" spans="1:10" ht="165.75" x14ac:dyDescent="0.25">
      <c r="A91" s="35">
        <v>88</v>
      </c>
      <c r="B91" s="36" t="s">
        <v>149</v>
      </c>
      <c r="C91" s="36" t="s">
        <v>491</v>
      </c>
      <c r="D91" s="41" t="s">
        <v>47</v>
      </c>
      <c r="E91" s="38">
        <v>114.55</v>
      </c>
      <c r="F91" s="38">
        <v>8.0414099999999991</v>
      </c>
      <c r="G91" s="38">
        <v>0.42</v>
      </c>
      <c r="H91" s="38">
        <v>0</v>
      </c>
      <c r="I91" s="38">
        <v>114.13</v>
      </c>
      <c r="J91" s="43">
        <v>7.0199999999999999E-2</v>
      </c>
    </row>
    <row r="92" spans="1:10" ht="165.75" x14ac:dyDescent="0.25">
      <c r="A92" s="35">
        <v>89</v>
      </c>
      <c r="B92" s="36" t="s">
        <v>150</v>
      </c>
      <c r="C92" s="36" t="s">
        <v>492</v>
      </c>
      <c r="D92" s="41" t="s">
        <v>47</v>
      </c>
      <c r="E92" s="38">
        <v>155.78</v>
      </c>
      <c r="F92" s="38">
        <v>8.3809640000000005</v>
      </c>
      <c r="G92" s="38">
        <v>0.44</v>
      </c>
      <c r="H92" s="38">
        <v>0</v>
      </c>
      <c r="I92" s="38">
        <v>155.34</v>
      </c>
      <c r="J92" s="43">
        <v>5.3800000000000001E-2</v>
      </c>
    </row>
    <row r="93" spans="1:10" ht="165.75" x14ac:dyDescent="0.25">
      <c r="A93" s="35">
        <v>90</v>
      </c>
      <c r="B93" s="36" t="s">
        <v>151</v>
      </c>
      <c r="C93" s="36" t="s">
        <v>493</v>
      </c>
      <c r="D93" s="41" t="s">
        <v>47</v>
      </c>
      <c r="E93" s="38">
        <v>221.22</v>
      </c>
      <c r="F93" s="38">
        <v>8.583336000000001</v>
      </c>
      <c r="G93" s="38">
        <v>0.44</v>
      </c>
      <c r="H93" s="38">
        <v>0</v>
      </c>
      <c r="I93" s="38">
        <v>220.78</v>
      </c>
      <c r="J93" s="43">
        <v>3.8800000000000001E-2</v>
      </c>
    </row>
    <row r="94" spans="1:10" ht="165.75" x14ac:dyDescent="0.25">
      <c r="A94" s="35">
        <v>91</v>
      </c>
      <c r="B94" s="36" t="s">
        <v>152</v>
      </c>
      <c r="C94" s="36" t="s">
        <v>494</v>
      </c>
      <c r="D94" s="41" t="s">
        <v>47</v>
      </c>
      <c r="E94" s="38">
        <v>232.61</v>
      </c>
      <c r="F94" s="38">
        <v>8.8159190000000009</v>
      </c>
      <c r="G94" s="38">
        <v>0.46</v>
      </c>
      <c r="H94" s="38">
        <v>0</v>
      </c>
      <c r="I94" s="38">
        <v>232.15</v>
      </c>
      <c r="J94" s="43">
        <v>3.7900000000000003E-2</v>
      </c>
    </row>
    <row r="95" spans="1:10" ht="165.75" x14ac:dyDescent="0.25">
      <c r="A95" s="35">
        <v>92</v>
      </c>
      <c r="B95" s="36" t="s">
        <v>153</v>
      </c>
      <c r="C95" s="36" t="s">
        <v>495</v>
      </c>
      <c r="D95" s="41" t="s">
        <v>47</v>
      </c>
      <c r="E95" s="38">
        <v>304.51</v>
      </c>
      <c r="F95" s="38">
        <v>10.048830000000001</v>
      </c>
      <c r="G95" s="38">
        <v>0.52</v>
      </c>
      <c r="H95" s="38">
        <v>0</v>
      </c>
      <c r="I95" s="38">
        <v>303.99</v>
      </c>
      <c r="J95" s="43">
        <v>3.3000000000000002E-2</v>
      </c>
    </row>
    <row r="96" spans="1:10" ht="165.75" x14ac:dyDescent="0.25">
      <c r="A96" s="35">
        <v>93</v>
      </c>
      <c r="B96" s="36" t="s">
        <v>154</v>
      </c>
      <c r="C96" s="36" t="s">
        <v>496</v>
      </c>
      <c r="D96" s="41" t="s">
        <v>47</v>
      </c>
      <c r="E96" s="38">
        <v>324.27</v>
      </c>
      <c r="F96" s="38">
        <v>11.187315</v>
      </c>
      <c r="G96" s="38">
        <v>0.59</v>
      </c>
      <c r="H96" s="38">
        <v>0</v>
      </c>
      <c r="I96" s="38">
        <v>323.68</v>
      </c>
      <c r="J96" s="43">
        <v>3.4500000000000003E-2</v>
      </c>
    </row>
    <row r="97" spans="1:10" ht="165.75" x14ac:dyDescent="0.25">
      <c r="A97" s="35">
        <v>94</v>
      </c>
      <c r="B97" s="36" t="s">
        <v>155</v>
      </c>
      <c r="C97" s="36" t="s">
        <v>497</v>
      </c>
      <c r="D97" s="41" t="s">
        <v>47</v>
      </c>
      <c r="E97" s="38">
        <v>415.44</v>
      </c>
      <c r="F97" s="38">
        <v>12.380112</v>
      </c>
      <c r="G97" s="38">
        <v>0.64</v>
      </c>
      <c r="H97" s="38">
        <v>0</v>
      </c>
      <c r="I97" s="38">
        <v>414.8</v>
      </c>
      <c r="J97" s="43">
        <v>2.98E-2</v>
      </c>
    </row>
    <row r="98" spans="1:10" ht="165.75" x14ac:dyDescent="0.25">
      <c r="A98" s="35">
        <v>95</v>
      </c>
      <c r="B98" s="36" t="s">
        <v>156</v>
      </c>
      <c r="C98" s="36" t="s">
        <v>498</v>
      </c>
      <c r="D98" s="41" t="s">
        <v>47</v>
      </c>
      <c r="E98" s="38">
        <v>474.17</v>
      </c>
      <c r="F98" s="38">
        <v>12.707756000000002</v>
      </c>
      <c r="G98" s="38">
        <v>0.66</v>
      </c>
      <c r="H98" s="38">
        <v>0</v>
      </c>
      <c r="I98" s="38">
        <v>473.51</v>
      </c>
      <c r="J98" s="43">
        <v>2.6800000000000001E-2</v>
      </c>
    </row>
    <row r="99" spans="1:10" ht="165.75" x14ac:dyDescent="0.25">
      <c r="A99" s="35">
        <v>96</v>
      </c>
      <c r="B99" s="36" t="s">
        <v>157</v>
      </c>
      <c r="C99" s="36" t="s">
        <v>499</v>
      </c>
      <c r="D99" s="41" t="s">
        <v>47</v>
      </c>
      <c r="E99" s="38">
        <v>570.77</v>
      </c>
      <c r="F99" s="38">
        <v>13.983865</v>
      </c>
      <c r="G99" s="38">
        <v>0.74</v>
      </c>
      <c r="H99" s="38">
        <v>0</v>
      </c>
      <c r="I99" s="38">
        <v>570.03</v>
      </c>
      <c r="J99" s="43">
        <v>2.4500000000000001E-2</v>
      </c>
    </row>
    <row r="100" spans="1:10" ht="165.75" x14ac:dyDescent="0.25">
      <c r="A100" s="35">
        <v>97</v>
      </c>
      <c r="B100" s="36" t="s">
        <v>158</v>
      </c>
      <c r="C100" s="36" t="s">
        <v>500</v>
      </c>
      <c r="D100" s="41" t="s">
        <v>47</v>
      </c>
      <c r="E100" s="38">
        <v>624.62</v>
      </c>
      <c r="F100" s="38">
        <v>14.741032000000001</v>
      </c>
      <c r="G100" s="38">
        <v>0.76</v>
      </c>
      <c r="H100" s="38">
        <v>0</v>
      </c>
      <c r="I100" s="38">
        <v>623.86</v>
      </c>
      <c r="J100" s="43">
        <v>2.3599999999999999E-2</v>
      </c>
    </row>
    <row r="101" spans="1:10" ht="165.75" x14ac:dyDescent="0.25">
      <c r="A101" s="35">
        <v>98</v>
      </c>
      <c r="B101" s="36" t="s">
        <v>159</v>
      </c>
      <c r="C101" s="36" t="s">
        <v>501</v>
      </c>
      <c r="D101" s="41" t="s">
        <v>47</v>
      </c>
      <c r="E101" s="38">
        <v>696.09</v>
      </c>
      <c r="F101" s="38">
        <v>15.662025</v>
      </c>
      <c r="G101" s="38">
        <v>0.81</v>
      </c>
      <c r="H101" s="38">
        <v>0</v>
      </c>
      <c r="I101" s="38">
        <v>695.28000000000009</v>
      </c>
      <c r="J101" s="43">
        <v>2.2499999999999999E-2</v>
      </c>
    </row>
    <row r="102" spans="1:10" ht="165.75" x14ac:dyDescent="0.25">
      <c r="A102" s="35">
        <v>99</v>
      </c>
      <c r="B102" s="36" t="s">
        <v>160</v>
      </c>
      <c r="C102" s="36" t="s">
        <v>502</v>
      </c>
      <c r="D102" s="41" t="s">
        <v>47</v>
      </c>
      <c r="E102" s="38">
        <v>787.4</v>
      </c>
      <c r="F102" s="38">
        <v>25.1968</v>
      </c>
      <c r="G102" s="38">
        <v>1.29</v>
      </c>
      <c r="H102" s="38">
        <v>0</v>
      </c>
      <c r="I102" s="38">
        <v>786.11</v>
      </c>
      <c r="J102" s="43">
        <v>3.2000000000000001E-2</v>
      </c>
    </row>
    <row r="103" spans="1:10" ht="165.75" x14ac:dyDescent="0.25">
      <c r="A103" s="35">
        <v>100</v>
      </c>
      <c r="B103" s="36" t="s">
        <v>161</v>
      </c>
      <c r="C103" s="36" t="s">
        <v>503</v>
      </c>
      <c r="D103" s="41" t="s">
        <v>47</v>
      </c>
      <c r="E103" s="38">
        <v>1354.48</v>
      </c>
      <c r="F103" s="38">
        <v>31.694831999999998</v>
      </c>
      <c r="G103" s="38">
        <v>1.61</v>
      </c>
      <c r="H103" s="38">
        <v>0</v>
      </c>
      <c r="I103" s="38">
        <v>1352.8700000000001</v>
      </c>
      <c r="J103" s="43">
        <v>2.3399999999999997E-2</v>
      </c>
    </row>
    <row r="104" spans="1:10" ht="165.75" x14ac:dyDescent="0.25">
      <c r="A104" s="35">
        <v>101</v>
      </c>
      <c r="B104" s="36" t="s">
        <v>162</v>
      </c>
      <c r="C104" s="36" t="s">
        <v>504</v>
      </c>
      <c r="D104" s="41" t="s">
        <v>47</v>
      </c>
      <c r="E104" s="38">
        <v>1624.44</v>
      </c>
      <c r="F104" s="38">
        <v>35.412792000000003</v>
      </c>
      <c r="G104" s="38">
        <v>1.81</v>
      </c>
      <c r="H104" s="38">
        <v>0</v>
      </c>
      <c r="I104" s="38">
        <v>1622.63</v>
      </c>
      <c r="J104" s="43">
        <v>2.18E-2</v>
      </c>
    </row>
    <row r="105" spans="1:10" ht="165.75" x14ac:dyDescent="0.25">
      <c r="A105" s="35">
        <v>102</v>
      </c>
      <c r="B105" s="36" t="s">
        <v>163</v>
      </c>
      <c r="C105" s="36" t="s">
        <v>505</v>
      </c>
      <c r="D105" s="41" t="s">
        <v>47</v>
      </c>
      <c r="E105" s="38">
        <v>1971.75</v>
      </c>
      <c r="F105" s="38">
        <v>42.195450000000008</v>
      </c>
      <c r="G105" s="38">
        <v>2.17</v>
      </c>
      <c r="H105" s="38">
        <v>0</v>
      </c>
      <c r="I105" s="38">
        <v>1969.58</v>
      </c>
      <c r="J105" s="43">
        <v>2.1400000000000002E-2</v>
      </c>
    </row>
    <row r="106" spans="1:10" ht="165.75" x14ac:dyDescent="0.25">
      <c r="A106" s="35">
        <v>103</v>
      </c>
      <c r="B106" s="36" t="s">
        <v>164</v>
      </c>
      <c r="C106" s="36" t="s">
        <v>506</v>
      </c>
      <c r="D106" s="41" t="s">
        <v>47</v>
      </c>
      <c r="E106" s="38">
        <v>2171.5</v>
      </c>
      <c r="F106" s="38">
        <v>46.470100000000002</v>
      </c>
      <c r="G106" s="38">
        <v>2.4</v>
      </c>
      <c r="H106" s="38">
        <v>0</v>
      </c>
      <c r="I106" s="38">
        <v>2169.1</v>
      </c>
      <c r="J106" s="43">
        <v>2.1400000000000002E-2</v>
      </c>
    </row>
    <row r="107" spans="1:10" ht="165.75" x14ac:dyDescent="0.25">
      <c r="A107" s="35">
        <v>104</v>
      </c>
      <c r="B107" s="36" t="s">
        <v>165</v>
      </c>
      <c r="C107" s="36" t="s">
        <v>507</v>
      </c>
      <c r="D107" s="41" t="s">
        <v>47</v>
      </c>
      <c r="E107" s="38">
        <v>2341.6999999999998</v>
      </c>
      <c r="F107" s="38">
        <v>52.454080000000005</v>
      </c>
      <c r="G107" s="38">
        <v>2.7</v>
      </c>
      <c r="H107" s="38">
        <v>0</v>
      </c>
      <c r="I107" s="38">
        <v>2339</v>
      </c>
      <c r="J107" s="43">
        <v>2.2400000000000003E-2</v>
      </c>
    </row>
    <row r="108" spans="1:10" ht="165.75" x14ac:dyDescent="0.25">
      <c r="A108" s="35">
        <v>105</v>
      </c>
      <c r="B108" s="36" t="s">
        <v>166</v>
      </c>
      <c r="C108" s="36" t="s">
        <v>508</v>
      </c>
      <c r="D108" s="41" t="s">
        <v>47</v>
      </c>
      <c r="E108" s="38">
        <v>2737.29</v>
      </c>
      <c r="F108" s="38">
        <v>56.661902999999995</v>
      </c>
      <c r="G108" s="38">
        <v>2.92</v>
      </c>
      <c r="H108" s="38">
        <v>0</v>
      </c>
      <c r="I108" s="38">
        <v>2734.37</v>
      </c>
      <c r="J108" s="43">
        <v>2.07E-2</v>
      </c>
    </row>
    <row r="109" spans="1:10" ht="165.75" x14ac:dyDescent="0.25">
      <c r="A109" s="35">
        <v>106</v>
      </c>
      <c r="B109" s="36" t="s">
        <v>167</v>
      </c>
      <c r="C109" s="36" t="s">
        <v>509</v>
      </c>
      <c r="D109" s="41" t="s">
        <v>47</v>
      </c>
      <c r="E109" s="38">
        <v>2865.85</v>
      </c>
      <c r="F109" s="38">
        <v>63.621870000000001</v>
      </c>
      <c r="G109" s="38">
        <v>3.27</v>
      </c>
      <c r="H109" s="38">
        <v>0</v>
      </c>
      <c r="I109" s="38">
        <v>2862.58</v>
      </c>
      <c r="J109" s="43">
        <v>2.2200000000000001E-2</v>
      </c>
    </row>
    <row r="110" spans="1:10" ht="25.5" x14ac:dyDescent="0.25">
      <c r="A110" s="35">
        <v>107</v>
      </c>
      <c r="B110" s="36" t="s">
        <v>168</v>
      </c>
      <c r="C110" s="36" t="s">
        <v>510</v>
      </c>
      <c r="D110" s="41" t="s">
        <v>58</v>
      </c>
      <c r="E110" s="38">
        <v>15.21</v>
      </c>
      <c r="F110" s="38">
        <v>10.872108000000001</v>
      </c>
      <c r="G110" s="38">
        <v>0.6</v>
      </c>
      <c r="H110" s="38">
        <v>0</v>
      </c>
      <c r="I110" s="38">
        <v>14.610000000000001</v>
      </c>
      <c r="J110" s="43">
        <v>0.71479999999999999</v>
      </c>
    </row>
    <row r="111" spans="1:10" ht="38.25" x14ac:dyDescent="0.25">
      <c r="A111" s="35">
        <v>108</v>
      </c>
      <c r="B111" s="36" t="s">
        <v>169</v>
      </c>
      <c r="C111" s="36" t="s">
        <v>511</v>
      </c>
      <c r="D111" s="41" t="s">
        <v>58</v>
      </c>
      <c r="E111" s="38">
        <v>36.75</v>
      </c>
      <c r="F111" s="38">
        <v>26.30565</v>
      </c>
      <c r="G111" s="38">
        <v>1.43</v>
      </c>
      <c r="H111" s="38">
        <v>0</v>
      </c>
      <c r="I111" s="38">
        <v>35.32</v>
      </c>
      <c r="J111" s="43">
        <v>0.71579999999999999</v>
      </c>
    </row>
    <row r="112" spans="1:10" ht="38.25" x14ac:dyDescent="0.25">
      <c r="A112" s="35">
        <v>109</v>
      </c>
      <c r="B112" s="36" t="s">
        <v>170</v>
      </c>
      <c r="C112" s="36" t="s">
        <v>512</v>
      </c>
      <c r="D112" s="41" t="s">
        <v>58</v>
      </c>
      <c r="E112" s="38">
        <v>42.42</v>
      </c>
      <c r="F112" s="38">
        <v>29.800050000000002</v>
      </c>
      <c r="G112" s="38">
        <v>1.62</v>
      </c>
      <c r="H112" s="38">
        <v>0</v>
      </c>
      <c r="I112" s="38">
        <v>40.800000000000004</v>
      </c>
      <c r="J112" s="43">
        <v>0.70250000000000001</v>
      </c>
    </row>
    <row r="113" spans="1:10" ht="25.5" x14ac:dyDescent="0.25">
      <c r="A113" s="35">
        <v>110</v>
      </c>
      <c r="B113" s="36" t="s">
        <v>513</v>
      </c>
      <c r="C113" s="36" t="s">
        <v>514</v>
      </c>
      <c r="D113" s="41" t="s">
        <v>58</v>
      </c>
      <c r="E113" s="38">
        <v>13.652000000000001</v>
      </c>
      <c r="F113" s="38">
        <v>13.652000000000001</v>
      </c>
      <c r="G113" s="38">
        <v>0.72800000000000009</v>
      </c>
      <c r="H113" s="38">
        <v>0</v>
      </c>
      <c r="I113" s="38">
        <v>12.924000000000001</v>
      </c>
      <c r="J113" s="43">
        <v>1</v>
      </c>
    </row>
    <row r="114" spans="1:10" ht="25.5" x14ac:dyDescent="0.25">
      <c r="A114" s="35">
        <v>111</v>
      </c>
      <c r="B114" s="36" t="s">
        <v>171</v>
      </c>
      <c r="C114" s="36" t="s">
        <v>515</v>
      </c>
      <c r="D114" s="41" t="s">
        <v>58</v>
      </c>
      <c r="E114" s="38">
        <v>9.7100000000000009</v>
      </c>
      <c r="F114" s="38">
        <v>9.249746</v>
      </c>
      <c r="G114" s="38">
        <v>0.5</v>
      </c>
      <c r="H114" s="38">
        <v>0</v>
      </c>
      <c r="I114" s="38">
        <v>9.2100000000000009</v>
      </c>
      <c r="J114" s="43">
        <v>0.9526</v>
      </c>
    </row>
    <row r="115" spans="1:10" ht="38.25" x14ac:dyDescent="0.25">
      <c r="A115" s="35">
        <v>112</v>
      </c>
      <c r="B115" s="36" t="s">
        <v>172</v>
      </c>
      <c r="C115" s="36" t="s">
        <v>516</v>
      </c>
      <c r="D115" s="41" t="s">
        <v>58</v>
      </c>
      <c r="E115" s="38">
        <v>35.44</v>
      </c>
      <c r="F115" s="38">
        <v>24.999375999999998</v>
      </c>
      <c r="G115" s="38">
        <v>1.35</v>
      </c>
      <c r="H115" s="38">
        <v>0</v>
      </c>
      <c r="I115" s="38">
        <v>34.089999999999996</v>
      </c>
      <c r="J115" s="43">
        <v>0.70540000000000003</v>
      </c>
    </row>
    <row r="116" spans="1:10" ht="38.25" x14ac:dyDescent="0.25">
      <c r="A116" s="35">
        <v>113</v>
      </c>
      <c r="B116" s="36" t="s">
        <v>173</v>
      </c>
      <c r="C116" s="36" t="s">
        <v>517</v>
      </c>
      <c r="D116" s="41" t="s">
        <v>58</v>
      </c>
      <c r="E116" s="38">
        <v>40.450000000000003</v>
      </c>
      <c r="F116" s="38">
        <v>27.829599999999999</v>
      </c>
      <c r="G116" s="38">
        <v>1.5</v>
      </c>
      <c r="H116" s="38">
        <v>0</v>
      </c>
      <c r="I116" s="38">
        <v>38.950000000000003</v>
      </c>
      <c r="J116" s="43">
        <v>0.68799999999999994</v>
      </c>
    </row>
    <row r="117" spans="1:10" ht="25.5" x14ac:dyDescent="0.25">
      <c r="A117" s="35">
        <v>114</v>
      </c>
      <c r="B117" s="36" t="s">
        <v>518</v>
      </c>
      <c r="C117" s="36" t="s">
        <v>519</v>
      </c>
      <c r="D117" s="41" t="s">
        <v>58</v>
      </c>
      <c r="E117" s="38">
        <v>10.239000000000001</v>
      </c>
      <c r="F117" s="38">
        <v>10.238999999999999</v>
      </c>
      <c r="G117" s="38">
        <v>0.54600000000000004</v>
      </c>
      <c r="H117" s="38">
        <v>0</v>
      </c>
      <c r="I117" s="38">
        <v>9.6930000000000014</v>
      </c>
      <c r="J117" s="43">
        <v>0.99999999999999978</v>
      </c>
    </row>
    <row r="118" spans="1:10" ht="25.5" x14ac:dyDescent="0.25">
      <c r="A118" s="35">
        <v>115</v>
      </c>
      <c r="B118" s="36" t="s">
        <v>174</v>
      </c>
      <c r="C118" s="36" t="s">
        <v>520</v>
      </c>
      <c r="D118" s="41" t="s">
        <v>58</v>
      </c>
      <c r="E118" s="38">
        <v>34.200000000000003</v>
      </c>
      <c r="F118" s="38">
        <v>32.907240000000002</v>
      </c>
      <c r="G118" s="38">
        <v>1.83</v>
      </c>
      <c r="H118" s="38">
        <v>0</v>
      </c>
      <c r="I118" s="38">
        <v>32.370000000000005</v>
      </c>
      <c r="J118" s="43">
        <v>0.96219999999999994</v>
      </c>
    </row>
    <row r="119" spans="1:10" ht="25.5" x14ac:dyDescent="0.25">
      <c r="A119" s="35">
        <v>116</v>
      </c>
      <c r="B119" s="36" t="s">
        <v>175</v>
      </c>
      <c r="C119" s="36" t="s">
        <v>521</v>
      </c>
      <c r="D119" s="41" t="s">
        <v>58</v>
      </c>
      <c r="E119" s="38">
        <v>34.89</v>
      </c>
      <c r="F119" s="38">
        <v>32.245338000000004</v>
      </c>
      <c r="G119" s="38">
        <v>1.75</v>
      </c>
      <c r="H119" s="38">
        <v>0</v>
      </c>
      <c r="I119" s="38">
        <v>33.14</v>
      </c>
      <c r="J119" s="43">
        <v>0.92420000000000002</v>
      </c>
    </row>
    <row r="120" spans="1:10" ht="25.5" x14ac:dyDescent="0.25">
      <c r="A120" s="35">
        <v>117</v>
      </c>
      <c r="B120" s="36" t="s">
        <v>176</v>
      </c>
      <c r="C120" s="36" t="s">
        <v>522</v>
      </c>
      <c r="D120" s="41" t="s">
        <v>58</v>
      </c>
      <c r="E120" s="38">
        <v>41.68</v>
      </c>
      <c r="F120" s="38">
        <v>38.816583999999999</v>
      </c>
      <c r="G120" s="38">
        <v>2.11</v>
      </c>
      <c r="H120" s="38">
        <v>0</v>
      </c>
      <c r="I120" s="38">
        <v>39.57</v>
      </c>
      <c r="J120" s="43">
        <v>0.93129999999999991</v>
      </c>
    </row>
    <row r="121" spans="1:10" ht="25.5" x14ac:dyDescent="0.25">
      <c r="A121" s="35">
        <v>118</v>
      </c>
      <c r="B121" s="36" t="s">
        <v>177</v>
      </c>
      <c r="C121" s="36" t="s">
        <v>523</v>
      </c>
      <c r="D121" s="41" t="s">
        <v>58</v>
      </c>
      <c r="E121" s="38">
        <v>45.19</v>
      </c>
      <c r="F121" s="38">
        <v>42.112560999999992</v>
      </c>
      <c r="G121" s="38">
        <v>2.2999999999999998</v>
      </c>
      <c r="H121" s="38">
        <v>0</v>
      </c>
      <c r="I121" s="38">
        <v>42.89</v>
      </c>
      <c r="J121" s="43">
        <v>0.93189999999999995</v>
      </c>
    </row>
    <row r="122" spans="1:10" ht="25.5" x14ac:dyDescent="0.25">
      <c r="A122" s="35">
        <v>119</v>
      </c>
      <c r="B122" s="36" t="s">
        <v>178</v>
      </c>
      <c r="C122" s="36" t="s">
        <v>524</v>
      </c>
      <c r="D122" s="41" t="s">
        <v>58</v>
      </c>
      <c r="E122" s="38">
        <v>48.71</v>
      </c>
      <c r="F122" s="38">
        <v>45.412333000000004</v>
      </c>
      <c r="G122" s="38">
        <v>2.48</v>
      </c>
      <c r="H122" s="38">
        <v>0</v>
      </c>
      <c r="I122" s="38">
        <v>46.230000000000004</v>
      </c>
      <c r="J122" s="43">
        <v>0.93230000000000002</v>
      </c>
    </row>
    <row r="123" spans="1:10" ht="25.5" x14ac:dyDescent="0.25">
      <c r="A123" s="35">
        <v>120</v>
      </c>
      <c r="B123" s="35" t="s">
        <v>525</v>
      </c>
      <c r="C123" s="36" t="s">
        <v>179</v>
      </c>
      <c r="D123" s="37" t="s">
        <v>58</v>
      </c>
      <c r="E123" s="38">
        <v>345.54107200000004</v>
      </c>
      <c r="F123" s="38">
        <v>173.46155230000002</v>
      </c>
      <c r="G123" s="38">
        <v>8.9799999999999986</v>
      </c>
      <c r="H123" s="38">
        <v>0</v>
      </c>
      <c r="I123" s="38">
        <v>336.56107200000002</v>
      </c>
      <c r="J123" s="43">
        <v>0.50199980944667555</v>
      </c>
    </row>
    <row r="124" spans="1:10" ht="25.5" x14ac:dyDescent="0.25">
      <c r="A124" s="35">
        <v>121</v>
      </c>
      <c r="B124" s="35" t="s">
        <v>526</v>
      </c>
      <c r="C124" s="36" t="s">
        <v>180</v>
      </c>
      <c r="D124" s="37" t="s">
        <v>58</v>
      </c>
      <c r="E124" s="38">
        <v>530.9713885000001</v>
      </c>
      <c r="F124" s="38">
        <v>208.00062460000001</v>
      </c>
      <c r="G124" s="38">
        <v>11.317</v>
      </c>
      <c r="H124" s="38">
        <v>0</v>
      </c>
      <c r="I124" s="38">
        <v>519.6543885000001</v>
      </c>
      <c r="J124" s="43">
        <v>0.39173603155455139</v>
      </c>
    </row>
    <row r="125" spans="1:10" ht="25.5" x14ac:dyDescent="0.25">
      <c r="A125" s="35">
        <v>122</v>
      </c>
      <c r="B125" s="35" t="s">
        <v>527</v>
      </c>
      <c r="C125" s="36" t="s">
        <v>181</v>
      </c>
      <c r="D125" s="37" t="s">
        <v>58</v>
      </c>
      <c r="E125" s="38">
        <v>847.08415100000013</v>
      </c>
      <c r="F125" s="38">
        <v>258.14421519999996</v>
      </c>
      <c r="G125" s="38">
        <v>13.934000000000001</v>
      </c>
      <c r="H125" s="38">
        <v>0</v>
      </c>
      <c r="I125" s="38">
        <v>833.15015100000016</v>
      </c>
      <c r="J125" s="43">
        <v>0.30474447538093524</v>
      </c>
    </row>
    <row r="126" spans="1:10" ht="25.5" x14ac:dyDescent="0.25">
      <c r="A126" s="35">
        <v>123</v>
      </c>
      <c r="B126" s="35" t="s">
        <v>528</v>
      </c>
      <c r="C126" s="36" t="s">
        <v>182</v>
      </c>
      <c r="D126" s="37" t="s">
        <v>58</v>
      </c>
      <c r="E126" s="38">
        <v>310.99268999999998</v>
      </c>
      <c r="F126" s="38">
        <v>166.0234403</v>
      </c>
      <c r="G126" s="38">
        <v>8.6159999999999997</v>
      </c>
      <c r="H126" s="38">
        <v>0</v>
      </c>
      <c r="I126" s="38">
        <v>302.37669</v>
      </c>
      <c r="J126" s="43">
        <v>0.53384997666665412</v>
      </c>
    </row>
    <row r="127" spans="1:10" ht="25.5" x14ac:dyDescent="0.25">
      <c r="A127" s="35">
        <v>124</v>
      </c>
      <c r="B127" s="35" t="s">
        <v>529</v>
      </c>
      <c r="C127" s="36" t="s">
        <v>183</v>
      </c>
      <c r="D127" s="37" t="s">
        <v>58</v>
      </c>
      <c r="E127" s="38">
        <v>414.13593749999995</v>
      </c>
      <c r="F127" s="38">
        <v>157.17890259999999</v>
      </c>
      <c r="G127" s="38">
        <v>8.077</v>
      </c>
      <c r="H127" s="38">
        <v>0</v>
      </c>
      <c r="I127" s="38">
        <v>406.05893749999996</v>
      </c>
      <c r="J127" s="43">
        <v>0.37953456429991661</v>
      </c>
    </row>
    <row r="128" spans="1:10" ht="25.5" x14ac:dyDescent="0.25">
      <c r="A128" s="35">
        <v>125</v>
      </c>
      <c r="B128" s="35" t="s">
        <v>530</v>
      </c>
      <c r="C128" s="36" t="s">
        <v>184</v>
      </c>
      <c r="D128" s="37" t="s">
        <v>58</v>
      </c>
      <c r="E128" s="38">
        <v>681.53987499999994</v>
      </c>
      <c r="F128" s="38">
        <v>202.3919046</v>
      </c>
      <c r="G128" s="38">
        <v>10.512</v>
      </c>
      <c r="H128" s="38">
        <v>0</v>
      </c>
      <c r="I128" s="38">
        <v>671.02787499999999</v>
      </c>
      <c r="J128" s="43">
        <v>0.2969626752946774</v>
      </c>
    </row>
    <row r="129" spans="1:10" ht="25.5" x14ac:dyDescent="0.25">
      <c r="A129" s="35">
        <v>126</v>
      </c>
      <c r="B129" s="35" t="s">
        <v>531</v>
      </c>
      <c r="C129" s="36" t="s">
        <v>186</v>
      </c>
      <c r="D129" s="37" t="s">
        <v>187</v>
      </c>
      <c r="E129" s="38">
        <v>157.33683100000002</v>
      </c>
      <c r="F129" s="38">
        <v>40.002778360000001</v>
      </c>
      <c r="G129" s="38">
        <v>2.1752000000000002</v>
      </c>
      <c r="H129" s="38">
        <v>0</v>
      </c>
      <c r="I129" s="38">
        <v>155.16163100000003</v>
      </c>
      <c r="J129" s="43">
        <v>0.25424929500454979</v>
      </c>
    </row>
    <row r="130" spans="1:10" ht="25.5" x14ac:dyDescent="0.25">
      <c r="A130" s="35">
        <v>127</v>
      </c>
      <c r="B130" s="35" t="s">
        <v>532</v>
      </c>
      <c r="C130" s="36" t="s">
        <v>188</v>
      </c>
      <c r="D130" s="37" t="s">
        <v>187</v>
      </c>
      <c r="E130" s="38">
        <v>133.60107500000001</v>
      </c>
      <c r="F130" s="38">
        <v>39.494418119999999</v>
      </c>
      <c r="G130" s="38">
        <v>2.0842000000000005</v>
      </c>
      <c r="H130" s="38">
        <v>0</v>
      </c>
      <c r="I130" s="38">
        <v>131.516875</v>
      </c>
      <c r="J130" s="43">
        <v>0.2956145234609826</v>
      </c>
    </row>
    <row r="131" spans="1:10" x14ac:dyDescent="0.25">
      <c r="A131" s="35">
        <v>128</v>
      </c>
      <c r="B131" s="35" t="s">
        <v>533</v>
      </c>
      <c r="C131" s="36" t="s">
        <v>185</v>
      </c>
      <c r="D131" s="37" t="s">
        <v>58</v>
      </c>
      <c r="E131" s="38">
        <v>178.85999999999999</v>
      </c>
      <c r="F131" s="38">
        <v>157.11405999999999</v>
      </c>
      <c r="G131" s="38">
        <v>2.73</v>
      </c>
      <c r="H131" s="38">
        <v>0</v>
      </c>
      <c r="I131" s="38">
        <v>176.13</v>
      </c>
      <c r="J131" s="43">
        <v>0.87841921055574201</v>
      </c>
    </row>
    <row r="132" spans="1:10" x14ac:dyDescent="0.25">
      <c r="A132" s="35">
        <v>129</v>
      </c>
      <c r="B132" s="35" t="s">
        <v>534</v>
      </c>
      <c r="C132" s="36" t="s">
        <v>535</v>
      </c>
      <c r="D132" s="37" t="s">
        <v>58</v>
      </c>
      <c r="E132" s="38">
        <v>76.710000000000008</v>
      </c>
      <c r="F132" s="38">
        <v>65.197320000000005</v>
      </c>
      <c r="G132" s="38">
        <v>3.64</v>
      </c>
      <c r="H132" s="38">
        <v>0</v>
      </c>
      <c r="I132" s="38">
        <v>73.070000000000007</v>
      </c>
      <c r="J132" s="43">
        <v>0.84991943684004689</v>
      </c>
    </row>
    <row r="133" spans="1:10" x14ac:dyDescent="0.25">
      <c r="A133" s="35">
        <v>130</v>
      </c>
      <c r="B133" s="35" t="s">
        <v>536</v>
      </c>
      <c r="C133" s="36" t="s">
        <v>189</v>
      </c>
      <c r="D133" s="37" t="s">
        <v>58</v>
      </c>
      <c r="E133" s="38">
        <v>116.71250000000001</v>
      </c>
      <c r="F133" s="38">
        <v>111.89751025000001</v>
      </c>
      <c r="G133" s="38">
        <v>6.8250000000000002</v>
      </c>
      <c r="H133" s="38">
        <v>0</v>
      </c>
      <c r="I133" s="38">
        <v>109.8875</v>
      </c>
      <c r="J133" s="43">
        <v>0.95874486665952663</v>
      </c>
    </row>
    <row r="134" spans="1:10" ht="25.5" x14ac:dyDescent="0.25">
      <c r="A134" s="35">
        <v>131</v>
      </c>
      <c r="B134" s="36" t="s">
        <v>537</v>
      </c>
      <c r="C134" s="36" t="s">
        <v>538</v>
      </c>
      <c r="D134" s="41" t="s">
        <v>47</v>
      </c>
      <c r="E134" s="38">
        <v>74.87</v>
      </c>
      <c r="F134" s="38">
        <v>64.103694000000004</v>
      </c>
      <c r="G134" s="38">
        <v>3.4</v>
      </c>
      <c r="H134" s="38">
        <v>0</v>
      </c>
      <c r="I134" s="38">
        <v>71.47</v>
      </c>
      <c r="J134" s="43">
        <v>0.85620000000000007</v>
      </c>
    </row>
    <row r="135" spans="1:10" ht="25.5" x14ac:dyDescent="0.25">
      <c r="A135" s="35">
        <v>132</v>
      </c>
      <c r="B135" s="36" t="s">
        <v>190</v>
      </c>
      <c r="C135" s="36" t="s">
        <v>539</v>
      </c>
      <c r="D135" s="41" t="s">
        <v>58</v>
      </c>
      <c r="E135" s="38">
        <v>92.98</v>
      </c>
      <c r="F135" s="38">
        <v>85.578792000000007</v>
      </c>
      <c r="G135" s="38">
        <v>4.37</v>
      </c>
      <c r="H135" s="38">
        <v>0</v>
      </c>
      <c r="I135" s="38">
        <v>88.61</v>
      </c>
      <c r="J135" s="43">
        <v>0.92040000000000011</v>
      </c>
    </row>
    <row r="136" spans="1:10" ht="25.5" x14ac:dyDescent="0.25">
      <c r="A136" s="35">
        <v>133</v>
      </c>
      <c r="B136" s="36" t="s">
        <v>191</v>
      </c>
      <c r="C136" s="36" t="s">
        <v>540</v>
      </c>
      <c r="D136" s="41" t="s">
        <v>58</v>
      </c>
      <c r="E136" s="38">
        <v>169.4</v>
      </c>
      <c r="F136" s="38">
        <v>160.81142</v>
      </c>
      <c r="G136" s="38">
        <v>8.19</v>
      </c>
      <c r="H136" s="38">
        <v>0</v>
      </c>
      <c r="I136" s="38">
        <v>161.21</v>
      </c>
      <c r="J136" s="43">
        <v>0.94930000000000003</v>
      </c>
    </row>
    <row r="137" spans="1:10" ht="25.5" x14ac:dyDescent="0.25">
      <c r="A137" s="35">
        <v>134</v>
      </c>
      <c r="B137" s="36" t="s">
        <v>192</v>
      </c>
      <c r="C137" s="36" t="s">
        <v>541</v>
      </c>
      <c r="D137" s="41" t="s">
        <v>58</v>
      </c>
      <c r="E137" s="38">
        <v>200.83</v>
      </c>
      <c r="F137" s="38">
        <v>189.262192</v>
      </c>
      <c r="G137" s="38">
        <v>9.65</v>
      </c>
      <c r="H137" s="38">
        <v>0</v>
      </c>
      <c r="I137" s="38">
        <v>191.18</v>
      </c>
      <c r="J137" s="43">
        <v>0.9423999999999999</v>
      </c>
    </row>
    <row r="138" spans="1:10" ht="25.5" x14ac:dyDescent="0.25">
      <c r="A138" s="35">
        <v>135</v>
      </c>
      <c r="B138" s="36" t="s">
        <v>193</v>
      </c>
      <c r="C138" s="36" t="s">
        <v>542</v>
      </c>
      <c r="D138" s="41" t="s">
        <v>58</v>
      </c>
      <c r="E138" s="38">
        <v>216.99</v>
      </c>
      <c r="F138" s="38">
        <v>196.70143500000003</v>
      </c>
      <c r="G138" s="38">
        <v>10.01</v>
      </c>
      <c r="H138" s="38">
        <v>0</v>
      </c>
      <c r="I138" s="38">
        <v>206.98000000000002</v>
      </c>
      <c r="J138" s="43">
        <v>0.90650000000000008</v>
      </c>
    </row>
    <row r="139" spans="1:10" ht="38.25" x14ac:dyDescent="0.25">
      <c r="A139" s="35">
        <v>136</v>
      </c>
      <c r="B139" s="36" t="s">
        <v>194</v>
      </c>
      <c r="C139" s="36" t="s">
        <v>543</v>
      </c>
      <c r="D139" s="41" t="s">
        <v>58</v>
      </c>
      <c r="E139" s="38">
        <v>353.27</v>
      </c>
      <c r="F139" s="38">
        <v>226.410743</v>
      </c>
      <c r="G139" s="38">
        <v>11.38</v>
      </c>
      <c r="H139" s="38">
        <v>0</v>
      </c>
      <c r="I139" s="38">
        <v>341.89</v>
      </c>
      <c r="J139" s="43">
        <v>0.64090000000000003</v>
      </c>
    </row>
    <row r="140" spans="1:10" ht="38.25" x14ac:dyDescent="0.25">
      <c r="A140" s="35">
        <v>137</v>
      </c>
      <c r="B140" s="36" t="s">
        <v>195</v>
      </c>
      <c r="C140" s="36" t="s">
        <v>544</v>
      </c>
      <c r="D140" s="41" t="s">
        <v>58</v>
      </c>
      <c r="E140" s="38">
        <v>420.41</v>
      </c>
      <c r="F140" s="38">
        <v>280.91796199999999</v>
      </c>
      <c r="G140" s="38">
        <v>14.11</v>
      </c>
      <c r="H140" s="38">
        <v>0</v>
      </c>
      <c r="I140" s="38">
        <v>406.3</v>
      </c>
      <c r="J140" s="43">
        <v>0.66819999999999991</v>
      </c>
    </row>
    <row r="141" spans="1:10" ht="38.25" x14ac:dyDescent="0.25">
      <c r="A141" s="35">
        <v>138</v>
      </c>
      <c r="B141" s="36" t="s">
        <v>196</v>
      </c>
      <c r="C141" s="36" t="s">
        <v>545</v>
      </c>
      <c r="D141" s="41" t="s">
        <v>58</v>
      </c>
      <c r="E141" s="38">
        <v>467.67</v>
      </c>
      <c r="F141" s="38">
        <v>321.33605699999998</v>
      </c>
      <c r="G141" s="38">
        <v>16.22</v>
      </c>
      <c r="H141" s="38">
        <v>0</v>
      </c>
      <c r="I141" s="38">
        <v>451.45000000000005</v>
      </c>
      <c r="J141" s="43">
        <v>0.68709999999999993</v>
      </c>
    </row>
    <row r="142" spans="1:10" x14ac:dyDescent="0.25">
      <c r="A142" s="35">
        <v>139</v>
      </c>
      <c r="B142" s="35" t="s">
        <v>546</v>
      </c>
      <c r="C142" s="36" t="s">
        <v>197</v>
      </c>
      <c r="D142" s="37" t="s">
        <v>58</v>
      </c>
      <c r="E142" s="38">
        <v>15.167600000000004</v>
      </c>
      <c r="F142" s="38">
        <v>7.3164640000000016</v>
      </c>
      <c r="G142" s="38">
        <v>0.54600000000000004</v>
      </c>
      <c r="H142" s="38">
        <v>0</v>
      </c>
      <c r="I142" s="38">
        <v>14.621600000000004</v>
      </c>
      <c r="J142" s="43">
        <v>0.48237453519343865</v>
      </c>
    </row>
    <row r="143" spans="1:10" x14ac:dyDescent="0.25">
      <c r="A143" s="35">
        <v>140</v>
      </c>
      <c r="B143" s="35" t="s">
        <v>547</v>
      </c>
      <c r="C143" s="36" t="s">
        <v>198</v>
      </c>
      <c r="D143" s="37" t="s">
        <v>58</v>
      </c>
      <c r="E143" s="38">
        <v>18.142999999999997</v>
      </c>
      <c r="F143" s="38">
        <v>12.918464000000002</v>
      </c>
      <c r="G143" s="38">
        <v>0.91000000000000014</v>
      </c>
      <c r="H143" s="38">
        <v>0</v>
      </c>
      <c r="I143" s="38">
        <v>17.232999999999997</v>
      </c>
      <c r="J143" s="43">
        <v>0.71203571625420292</v>
      </c>
    </row>
    <row r="144" spans="1:10" ht="25.5" x14ac:dyDescent="0.25">
      <c r="A144" s="35">
        <v>141</v>
      </c>
      <c r="B144" s="35" t="s">
        <v>548</v>
      </c>
      <c r="C144" s="36" t="s">
        <v>199</v>
      </c>
      <c r="D144" s="37" t="s">
        <v>58</v>
      </c>
      <c r="E144" s="38">
        <v>123.56000000000002</v>
      </c>
      <c r="F144" s="38">
        <v>97.43732</v>
      </c>
      <c r="G144" s="38">
        <v>5.46</v>
      </c>
      <c r="H144" s="38">
        <v>0</v>
      </c>
      <c r="I144" s="38">
        <v>118.10000000000002</v>
      </c>
      <c r="J144" s="43">
        <v>0.78858303658141782</v>
      </c>
    </row>
    <row r="145" spans="1:10" ht="25.5" x14ac:dyDescent="0.25">
      <c r="A145" s="35">
        <v>142</v>
      </c>
      <c r="B145" s="35" t="s">
        <v>549</v>
      </c>
      <c r="C145" s="36" t="s">
        <v>200</v>
      </c>
      <c r="D145" s="37" t="s">
        <v>58</v>
      </c>
      <c r="E145" s="38">
        <v>53.797000000000011</v>
      </c>
      <c r="F145" s="38">
        <v>0</v>
      </c>
      <c r="G145" s="38">
        <v>53.797000000000011</v>
      </c>
      <c r="H145" s="38">
        <v>0</v>
      </c>
      <c r="I145" s="38">
        <v>0</v>
      </c>
      <c r="J145" s="43">
        <v>0</v>
      </c>
    </row>
    <row r="146" spans="1:10" ht="51" x14ac:dyDescent="0.25">
      <c r="A146" s="35">
        <v>143</v>
      </c>
      <c r="B146" s="35" t="s">
        <v>550</v>
      </c>
      <c r="C146" s="36" t="s">
        <v>201</v>
      </c>
      <c r="D146" s="37" t="s">
        <v>58</v>
      </c>
      <c r="E146" s="38">
        <v>67.759999999999991</v>
      </c>
      <c r="F146" s="38">
        <v>0</v>
      </c>
      <c r="G146" s="38">
        <v>67.759999999999991</v>
      </c>
      <c r="H146" s="38">
        <v>0</v>
      </c>
      <c r="I146" s="38">
        <v>0</v>
      </c>
      <c r="J146" s="43">
        <v>0</v>
      </c>
    </row>
    <row r="147" spans="1:10" ht="38.25" x14ac:dyDescent="0.25">
      <c r="A147" s="35">
        <v>144</v>
      </c>
      <c r="B147" s="35" t="s">
        <v>551</v>
      </c>
      <c r="C147" s="36" t="s">
        <v>202</v>
      </c>
      <c r="D147" s="37" t="s">
        <v>58</v>
      </c>
      <c r="E147" s="38">
        <v>31.117000000000001</v>
      </c>
      <c r="F147" s="38">
        <v>0</v>
      </c>
      <c r="G147" s="38">
        <v>31.117000000000001</v>
      </c>
      <c r="H147" s="38">
        <v>0</v>
      </c>
      <c r="I147" s="38">
        <v>0</v>
      </c>
      <c r="J147" s="43">
        <v>0</v>
      </c>
    </row>
    <row r="148" spans="1:10" ht="76.5" x14ac:dyDescent="0.25">
      <c r="A148" s="35">
        <v>145</v>
      </c>
      <c r="B148" s="35" t="s">
        <v>48</v>
      </c>
      <c r="C148" s="36" t="s">
        <v>49</v>
      </c>
      <c r="D148" s="37" t="s">
        <v>50</v>
      </c>
      <c r="E148" s="38">
        <v>31.05</v>
      </c>
      <c r="F148" s="38">
        <v>0</v>
      </c>
      <c r="G148" s="38">
        <v>0</v>
      </c>
      <c r="H148" s="38">
        <v>0</v>
      </c>
      <c r="I148" s="38">
        <v>31.05</v>
      </c>
      <c r="J148" s="43">
        <v>0</v>
      </c>
    </row>
    <row r="149" spans="1:10" ht="63.75" x14ac:dyDescent="0.25">
      <c r="A149" s="35">
        <v>146</v>
      </c>
      <c r="B149" s="35" t="s">
        <v>203</v>
      </c>
      <c r="C149" s="36" t="s">
        <v>204</v>
      </c>
      <c r="D149" s="37" t="s">
        <v>47</v>
      </c>
      <c r="E149" s="38">
        <v>7.16</v>
      </c>
      <c r="F149" s="38">
        <v>7.16</v>
      </c>
      <c r="G149" s="38">
        <v>0.44</v>
      </c>
      <c r="H149" s="38">
        <v>0</v>
      </c>
      <c r="I149" s="38">
        <v>6.72</v>
      </c>
      <c r="J149" s="43">
        <v>1</v>
      </c>
    </row>
    <row r="150" spans="1:10" ht="76.5" x14ac:dyDescent="0.25">
      <c r="A150" s="35">
        <v>147</v>
      </c>
      <c r="B150" s="35" t="s">
        <v>205</v>
      </c>
      <c r="C150" s="36" t="s">
        <v>206</v>
      </c>
      <c r="D150" s="37" t="s">
        <v>47</v>
      </c>
      <c r="E150" s="38">
        <v>0.1</v>
      </c>
      <c r="F150" s="38">
        <v>2.5000000000000001E-2</v>
      </c>
      <c r="G150" s="38">
        <v>0</v>
      </c>
      <c r="H150" s="38">
        <v>0</v>
      </c>
      <c r="I150" s="38">
        <v>0.1</v>
      </c>
      <c r="J150" s="43">
        <v>0.25</v>
      </c>
    </row>
    <row r="151" spans="1:10" ht="38.25" x14ac:dyDescent="0.25">
      <c r="A151" s="35">
        <v>148</v>
      </c>
      <c r="B151" s="35" t="s">
        <v>51</v>
      </c>
      <c r="C151" s="36" t="s">
        <v>207</v>
      </c>
      <c r="D151" s="37" t="s">
        <v>47</v>
      </c>
      <c r="E151" s="38">
        <v>11.99</v>
      </c>
      <c r="F151" s="38">
        <v>10.714264</v>
      </c>
      <c r="G151" s="38">
        <v>0.63</v>
      </c>
      <c r="H151" s="38">
        <v>0</v>
      </c>
      <c r="I151" s="38">
        <v>11.36</v>
      </c>
      <c r="J151" s="43">
        <v>0.89359999999999995</v>
      </c>
    </row>
    <row r="152" spans="1:10" ht="38.25" x14ac:dyDescent="0.25">
      <c r="A152" s="35">
        <v>149</v>
      </c>
      <c r="B152" s="35" t="s">
        <v>52</v>
      </c>
      <c r="C152" s="36" t="s">
        <v>208</v>
      </c>
      <c r="D152" s="37" t="s">
        <v>53</v>
      </c>
      <c r="E152" s="38">
        <v>0.11</v>
      </c>
      <c r="F152" s="38">
        <v>6.1115999999999997E-2</v>
      </c>
      <c r="G152" s="38">
        <v>0</v>
      </c>
      <c r="H152" s="38">
        <v>0</v>
      </c>
      <c r="I152" s="38">
        <v>0.11</v>
      </c>
      <c r="J152" s="43">
        <v>0.55559999999999998</v>
      </c>
    </row>
    <row r="153" spans="1:10" ht="38.25" x14ac:dyDescent="0.25">
      <c r="A153" s="35">
        <v>150</v>
      </c>
      <c r="B153" s="35" t="s">
        <v>209</v>
      </c>
      <c r="C153" s="36" t="s">
        <v>210</v>
      </c>
      <c r="D153" s="37" t="s">
        <v>58</v>
      </c>
      <c r="E153" s="38">
        <v>10.1</v>
      </c>
      <c r="F153" s="38">
        <v>2.4815700000000001</v>
      </c>
      <c r="G153" s="38">
        <v>0.14000000000000001</v>
      </c>
      <c r="H153" s="38">
        <v>0</v>
      </c>
      <c r="I153" s="38">
        <v>9.9599999999999991</v>
      </c>
      <c r="J153" s="43">
        <v>0.2457</v>
      </c>
    </row>
    <row r="154" spans="1:10" ht="51" x14ac:dyDescent="0.25">
      <c r="A154" s="35">
        <v>151</v>
      </c>
      <c r="B154" s="35" t="s">
        <v>213</v>
      </c>
      <c r="C154" s="36" t="s">
        <v>552</v>
      </c>
      <c r="D154" s="37" t="s">
        <v>211</v>
      </c>
      <c r="E154" s="38">
        <v>19.88</v>
      </c>
      <c r="F154" s="38">
        <v>17.768743999999998</v>
      </c>
      <c r="G154" s="38">
        <v>0.92</v>
      </c>
      <c r="H154" s="38">
        <v>0</v>
      </c>
      <c r="I154" s="38">
        <v>18.959999999999997</v>
      </c>
      <c r="J154" s="43">
        <v>0.89379999999999993</v>
      </c>
    </row>
    <row r="155" spans="1:10" ht="25.5" x14ac:dyDescent="0.25">
      <c r="A155" s="35">
        <v>152</v>
      </c>
      <c r="B155" s="35" t="s">
        <v>214</v>
      </c>
      <c r="C155" s="36" t="s">
        <v>553</v>
      </c>
      <c r="D155" s="37" t="s">
        <v>215</v>
      </c>
      <c r="E155" s="38">
        <v>9.9</v>
      </c>
      <c r="F155" s="38">
        <v>6.2191799999999997</v>
      </c>
      <c r="G155" s="38">
        <v>0.34</v>
      </c>
      <c r="H155" s="38">
        <v>0</v>
      </c>
      <c r="I155" s="38">
        <v>9.56</v>
      </c>
      <c r="J155" s="43">
        <v>0.62819999999999998</v>
      </c>
    </row>
    <row r="156" spans="1:10" ht="25.5" x14ac:dyDescent="0.25">
      <c r="A156" s="35">
        <v>153</v>
      </c>
      <c r="B156" s="35" t="s">
        <v>216</v>
      </c>
      <c r="C156" s="36" t="s">
        <v>554</v>
      </c>
      <c r="D156" s="37" t="s">
        <v>215</v>
      </c>
      <c r="E156" s="38">
        <v>84.88</v>
      </c>
      <c r="F156" s="38">
        <v>56.334856000000002</v>
      </c>
      <c r="G156" s="38">
        <v>2.99</v>
      </c>
      <c r="H156" s="38">
        <v>0</v>
      </c>
      <c r="I156" s="38">
        <v>81.89</v>
      </c>
      <c r="J156" s="43">
        <v>0.66370000000000007</v>
      </c>
    </row>
    <row r="157" spans="1:10" ht="25.5" x14ac:dyDescent="0.25">
      <c r="A157" s="35">
        <v>154</v>
      </c>
      <c r="B157" s="35" t="s">
        <v>217</v>
      </c>
      <c r="C157" s="36" t="s">
        <v>555</v>
      </c>
      <c r="D157" s="37" t="s">
        <v>215</v>
      </c>
      <c r="E157" s="38">
        <v>63.89</v>
      </c>
      <c r="F157" s="38">
        <v>41.637113000000006</v>
      </c>
      <c r="G157" s="38">
        <v>2.23</v>
      </c>
      <c r="H157" s="38">
        <v>0</v>
      </c>
      <c r="I157" s="38">
        <v>61.660000000000004</v>
      </c>
      <c r="J157" s="43">
        <v>0.65170000000000006</v>
      </c>
    </row>
    <row r="158" spans="1:10" ht="25.5" x14ac:dyDescent="0.25">
      <c r="A158" s="35">
        <v>155</v>
      </c>
      <c r="B158" s="35" t="s">
        <v>218</v>
      </c>
      <c r="C158" s="36" t="s">
        <v>556</v>
      </c>
      <c r="D158" s="37" t="s">
        <v>215</v>
      </c>
      <c r="E158" s="38">
        <v>53.51</v>
      </c>
      <c r="F158" s="38">
        <v>26.348323999999998</v>
      </c>
      <c r="G158" s="38">
        <v>1.4</v>
      </c>
      <c r="H158" s="38">
        <v>0</v>
      </c>
      <c r="I158" s="38">
        <v>52.11</v>
      </c>
      <c r="J158" s="43">
        <v>0.4924</v>
      </c>
    </row>
    <row r="159" spans="1:10" ht="25.5" x14ac:dyDescent="0.25">
      <c r="A159" s="35">
        <v>156</v>
      </c>
      <c r="B159" s="35" t="s">
        <v>219</v>
      </c>
      <c r="C159" s="36" t="s">
        <v>557</v>
      </c>
      <c r="D159" s="37" t="s">
        <v>215</v>
      </c>
      <c r="E159" s="38">
        <v>124.11</v>
      </c>
      <c r="F159" s="38">
        <v>109.874583</v>
      </c>
      <c r="G159" s="38">
        <v>5.84</v>
      </c>
      <c r="H159" s="38">
        <v>0</v>
      </c>
      <c r="I159" s="38">
        <v>118.27</v>
      </c>
      <c r="J159" s="43">
        <v>0.88529999999999998</v>
      </c>
    </row>
    <row r="160" spans="1:10" ht="25.5" x14ac:dyDescent="0.25">
      <c r="A160" s="35">
        <v>157</v>
      </c>
      <c r="B160" s="35" t="s">
        <v>220</v>
      </c>
      <c r="C160" s="36" t="s">
        <v>558</v>
      </c>
      <c r="D160" s="37" t="s">
        <v>215</v>
      </c>
      <c r="E160" s="38">
        <v>91.48</v>
      </c>
      <c r="F160" s="38">
        <v>71.290364000000011</v>
      </c>
      <c r="G160" s="38">
        <v>3.7</v>
      </c>
      <c r="H160" s="38">
        <v>0</v>
      </c>
      <c r="I160" s="38">
        <v>87.78</v>
      </c>
      <c r="J160" s="43">
        <v>0.7793000000000001</v>
      </c>
    </row>
    <row r="161" spans="1:10" ht="25.5" x14ac:dyDescent="0.25">
      <c r="A161" s="35">
        <v>158</v>
      </c>
      <c r="B161" s="35" t="s">
        <v>221</v>
      </c>
      <c r="C161" s="36" t="s">
        <v>559</v>
      </c>
      <c r="D161" s="37" t="s">
        <v>215</v>
      </c>
      <c r="E161" s="38">
        <v>49.4</v>
      </c>
      <c r="F161" s="38">
        <v>38.497420000000005</v>
      </c>
      <c r="G161" s="38">
        <v>1.99</v>
      </c>
      <c r="H161" s="38">
        <v>0</v>
      </c>
      <c r="I161" s="38">
        <v>47.41</v>
      </c>
      <c r="J161" s="43">
        <v>0.7793000000000001</v>
      </c>
    </row>
    <row r="162" spans="1:10" ht="25.5" x14ac:dyDescent="0.25">
      <c r="A162" s="35">
        <v>159</v>
      </c>
      <c r="B162" s="35" t="s">
        <v>222</v>
      </c>
      <c r="C162" s="36" t="s">
        <v>560</v>
      </c>
      <c r="D162" s="37" t="s">
        <v>215</v>
      </c>
      <c r="E162" s="38">
        <v>20.13</v>
      </c>
      <c r="F162" s="38">
        <v>15.685295999999999</v>
      </c>
      <c r="G162" s="38">
        <v>0.81</v>
      </c>
      <c r="H162" s="38">
        <v>0</v>
      </c>
      <c r="I162" s="38">
        <v>19.32</v>
      </c>
      <c r="J162" s="43">
        <v>0.7792</v>
      </c>
    </row>
    <row r="163" spans="1:10" ht="25.5" x14ac:dyDescent="0.25">
      <c r="A163" s="35">
        <v>160</v>
      </c>
      <c r="B163" s="35" t="s">
        <v>223</v>
      </c>
      <c r="C163" s="36" t="s">
        <v>561</v>
      </c>
      <c r="D163" s="41" t="s">
        <v>47</v>
      </c>
      <c r="E163" s="38">
        <v>9.5399999999999991</v>
      </c>
      <c r="F163" s="38">
        <v>8.1948600000000003</v>
      </c>
      <c r="G163" s="38">
        <v>0.44</v>
      </c>
      <c r="H163" s="38">
        <v>0</v>
      </c>
      <c r="I163" s="38">
        <v>9.1</v>
      </c>
      <c r="J163" s="43">
        <v>0.8590000000000001</v>
      </c>
    </row>
    <row r="164" spans="1:10" ht="25.5" x14ac:dyDescent="0.25">
      <c r="A164" s="35">
        <v>161</v>
      </c>
      <c r="B164" s="35" t="s">
        <v>224</v>
      </c>
      <c r="C164" s="36" t="s">
        <v>562</v>
      </c>
      <c r="D164" s="41" t="s">
        <v>47</v>
      </c>
      <c r="E164" s="38">
        <v>0.95</v>
      </c>
      <c r="F164" s="38">
        <v>0.81509999999999994</v>
      </c>
      <c r="G164" s="38">
        <v>0.04</v>
      </c>
      <c r="H164" s="38">
        <v>0</v>
      </c>
      <c r="I164" s="38">
        <v>0.90999999999999992</v>
      </c>
      <c r="J164" s="43">
        <v>0.85799999999999998</v>
      </c>
    </row>
    <row r="165" spans="1:10" ht="25.5" x14ac:dyDescent="0.25">
      <c r="A165" s="35">
        <v>162</v>
      </c>
      <c r="B165" s="35" t="s">
        <v>394</v>
      </c>
      <c r="C165" s="36" t="s">
        <v>563</v>
      </c>
      <c r="D165" s="37" t="s">
        <v>215</v>
      </c>
      <c r="E165" s="38">
        <v>20.92</v>
      </c>
      <c r="F165" s="38">
        <v>8.945392</v>
      </c>
      <c r="G165" s="38">
        <v>0.45</v>
      </c>
      <c r="H165" s="38">
        <v>0</v>
      </c>
      <c r="I165" s="38">
        <v>20.470000000000002</v>
      </c>
      <c r="J165" s="43">
        <v>0.42759999999999998</v>
      </c>
    </row>
    <row r="166" spans="1:10" ht="25.5" x14ac:dyDescent="0.25">
      <c r="A166" s="35">
        <v>163</v>
      </c>
      <c r="B166" s="35" t="s">
        <v>395</v>
      </c>
      <c r="C166" s="36" t="s">
        <v>564</v>
      </c>
      <c r="D166" s="37" t="s">
        <v>215</v>
      </c>
      <c r="E166" s="38">
        <v>16.55</v>
      </c>
      <c r="F166" s="38">
        <v>5.3804050000000005</v>
      </c>
      <c r="G166" s="38">
        <v>0.27</v>
      </c>
      <c r="H166" s="38">
        <v>0</v>
      </c>
      <c r="I166" s="38">
        <v>16.28</v>
      </c>
      <c r="J166" s="43">
        <v>0.3251</v>
      </c>
    </row>
    <row r="167" spans="1:10" ht="25.5" x14ac:dyDescent="0.25">
      <c r="A167" s="35">
        <v>164</v>
      </c>
      <c r="B167" s="35" t="s">
        <v>396</v>
      </c>
      <c r="C167" s="36" t="s">
        <v>565</v>
      </c>
      <c r="D167" s="37" t="s">
        <v>215</v>
      </c>
      <c r="E167" s="38">
        <v>7.45</v>
      </c>
      <c r="F167" s="38">
        <v>2.104625</v>
      </c>
      <c r="G167" s="38">
        <v>0.12</v>
      </c>
      <c r="H167" s="38">
        <v>0</v>
      </c>
      <c r="I167" s="38">
        <v>7.33</v>
      </c>
      <c r="J167" s="43">
        <v>0.28249999999999997</v>
      </c>
    </row>
    <row r="168" spans="1:10" ht="38.25" x14ac:dyDescent="0.25">
      <c r="A168" s="35">
        <v>165</v>
      </c>
      <c r="B168" s="35" t="s">
        <v>397</v>
      </c>
      <c r="C168" s="36" t="s">
        <v>566</v>
      </c>
      <c r="D168" s="37" t="s">
        <v>215</v>
      </c>
      <c r="E168" s="38">
        <v>1.64</v>
      </c>
      <c r="F168" s="38">
        <v>0.46149599999999996</v>
      </c>
      <c r="G168" s="38">
        <v>0.04</v>
      </c>
      <c r="H168" s="38">
        <v>0</v>
      </c>
      <c r="I168" s="38">
        <v>1.5999999999999999</v>
      </c>
      <c r="J168" s="43">
        <v>0.28139999999999998</v>
      </c>
    </row>
    <row r="169" spans="1:10" ht="25.5" x14ac:dyDescent="0.25">
      <c r="A169" s="35">
        <v>166</v>
      </c>
      <c r="B169" s="35" t="s">
        <v>567</v>
      </c>
      <c r="C169" s="36" t="s">
        <v>568</v>
      </c>
      <c r="D169" s="41" t="s">
        <v>211</v>
      </c>
      <c r="E169" s="38">
        <v>149.27000000000001</v>
      </c>
      <c r="F169" s="38">
        <v>0</v>
      </c>
      <c r="G169" s="38">
        <v>0</v>
      </c>
      <c r="H169" s="38">
        <v>0</v>
      </c>
      <c r="I169" s="38">
        <v>149.27000000000001</v>
      </c>
      <c r="J169" s="43">
        <v>0</v>
      </c>
    </row>
    <row r="170" spans="1:10" ht="25.5" x14ac:dyDescent="0.25">
      <c r="A170" s="35">
        <v>167</v>
      </c>
      <c r="B170" s="35" t="s">
        <v>569</v>
      </c>
      <c r="C170" s="36" t="s">
        <v>570</v>
      </c>
      <c r="D170" s="41" t="s">
        <v>258</v>
      </c>
      <c r="E170" s="38">
        <v>149.27000000000001</v>
      </c>
      <c r="F170" s="38">
        <v>0</v>
      </c>
      <c r="G170" s="38">
        <v>0</v>
      </c>
      <c r="H170" s="38">
        <v>0</v>
      </c>
      <c r="I170" s="38">
        <v>149.27000000000001</v>
      </c>
      <c r="J170" s="43">
        <v>0</v>
      </c>
    </row>
    <row r="171" spans="1:10" ht="191.25" x14ac:dyDescent="0.25">
      <c r="A171" s="35">
        <v>168</v>
      </c>
      <c r="B171" s="36" t="s">
        <v>571</v>
      </c>
      <c r="C171" s="36" t="s">
        <v>572</v>
      </c>
      <c r="D171" s="41" t="s">
        <v>211</v>
      </c>
      <c r="E171" s="38">
        <v>795.58</v>
      </c>
      <c r="F171" s="38">
        <v>346.71376399999997</v>
      </c>
      <c r="G171" s="38">
        <v>17.170000000000002</v>
      </c>
      <c r="H171" s="38">
        <v>0</v>
      </c>
      <c r="I171" s="38">
        <v>778.41000000000008</v>
      </c>
      <c r="J171" s="43">
        <v>0.43579999999999997</v>
      </c>
    </row>
    <row r="172" spans="1:10" ht="178.5" x14ac:dyDescent="0.25">
      <c r="A172" s="35">
        <v>169</v>
      </c>
      <c r="B172" s="35" t="s">
        <v>225</v>
      </c>
      <c r="C172" s="36" t="s">
        <v>573</v>
      </c>
      <c r="D172" s="41" t="s">
        <v>215</v>
      </c>
      <c r="E172" s="38">
        <v>28.53</v>
      </c>
      <c r="F172" s="38">
        <v>12.162339000000001</v>
      </c>
      <c r="G172" s="38">
        <v>0.61</v>
      </c>
      <c r="H172" s="38">
        <v>0</v>
      </c>
      <c r="I172" s="38">
        <v>27.92</v>
      </c>
      <c r="J172" s="43">
        <v>0.42630000000000001</v>
      </c>
    </row>
    <row r="173" spans="1:10" ht="25.5" x14ac:dyDescent="0.25">
      <c r="A173" s="35">
        <v>170</v>
      </c>
      <c r="B173" s="35" t="s">
        <v>226</v>
      </c>
      <c r="C173" s="36" t="s">
        <v>574</v>
      </c>
      <c r="D173" s="41" t="s">
        <v>47</v>
      </c>
      <c r="E173" s="38">
        <v>1.85</v>
      </c>
      <c r="F173" s="38">
        <v>1.265215</v>
      </c>
      <c r="G173" s="38">
        <v>0.06</v>
      </c>
      <c r="H173" s="38">
        <v>0</v>
      </c>
      <c r="I173" s="38">
        <v>1.79</v>
      </c>
      <c r="J173" s="43">
        <v>0.68389999999999995</v>
      </c>
    </row>
    <row r="174" spans="1:10" ht="25.5" x14ac:dyDescent="0.25">
      <c r="A174" s="35">
        <v>171</v>
      </c>
      <c r="B174" s="35" t="s">
        <v>575</v>
      </c>
      <c r="C174" s="36" t="s">
        <v>576</v>
      </c>
      <c r="D174" s="41" t="s">
        <v>227</v>
      </c>
      <c r="E174" s="38">
        <v>0.96</v>
      </c>
      <c r="F174" s="38">
        <v>0.59673599999999993</v>
      </c>
      <c r="G174" s="38">
        <v>0.03</v>
      </c>
      <c r="H174" s="38">
        <v>0</v>
      </c>
      <c r="I174" s="38">
        <v>0.92999999999999994</v>
      </c>
      <c r="J174" s="43">
        <v>0.62159999999999993</v>
      </c>
    </row>
    <row r="175" spans="1:10" ht="38.25" x14ac:dyDescent="0.25">
      <c r="A175" s="35">
        <v>172</v>
      </c>
      <c r="B175" s="35" t="s">
        <v>577</v>
      </c>
      <c r="C175" s="36" t="s">
        <v>578</v>
      </c>
      <c r="D175" s="41" t="s">
        <v>227</v>
      </c>
      <c r="E175" s="38">
        <v>0.6</v>
      </c>
      <c r="F175" s="38">
        <v>0.37295999999999996</v>
      </c>
      <c r="G175" s="38">
        <v>0.02</v>
      </c>
      <c r="H175" s="38">
        <v>0</v>
      </c>
      <c r="I175" s="38">
        <v>0.57999999999999996</v>
      </c>
      <c r="J175" s="43">
        <v>0.62159999999999993</v>
      </c>
    </row>
    <row r="176" spans="1:10" ht="38.25" x14ac:dyDescent="0.25">
      <c r="A176" s="35">
        <v>173</v>
      </c>
      <c r="B176" s="35" t="s">
        <v>579</v>
      </c>
      <c r="C176" s="36" t="s">
        <v>580</v>
      </c>
      <c r="D176" s="41" t="s">
        <v>227</v>
      </c>
      <c r="E176" s="38">
        <v>0.42</v>
      </c>
      <c r="F176" s="38">
        <v>0.26107199999999997</v>
      </c>
      <c r="G176" s="38">
        <v>0.01</v>
      </c>
      <c r="H176" s="38">
        <v>0</v>
      </c>
      <c r="I176" s="38">
        <v>0.41</v>
      </c>
      <c r="J176" s="43">
        <v>0.62159999999999993</v>
      </c>
    </row>
    <row r="177" spans="1:10" ht="38.25" x14ac:dyDescent="0.25">
      <c r="A177" s="35">
        <v>174</v>
      </c>
      <c r="B177" s="35" t="s">
        <v>581</v>
      </c>
      <c r="C177" s="36" t="s">
        <v>582</v>
      </c>
      <c r="D177" s="41" t="s">
        <v>227</v>
      </c>
      <c r="E177" s="38">
        <v>0.15</v>
      </c>
      <c r="F177" s="38">
        <v>9.323999999999999E-2</v>
      </c>
      <c r="G177" s="38">
        <v>0</v>
      </c>
      <c r="H177" s="38">
        <v>0</v>
      </c>
      <c r="I177" s="38">
        <v>0.15</v>
      </c>
      <c r="J177" s="43">
        <v>0.62159999999999993</v>
      </c>
    </row>
    <row r="178" spans="1:10" ht="63.75" x14ac:dyDescent="0.25">
      <c r="A178" s="35">
        <v>175</v>
      </c>
      <c r="B178" s="35" t="s">
        <v>228</v>
      </c>
      <c r="C178" s="36" t="s">
        <v>583</v>
      </c>
      <c r="D178" s="41" t="s">
        <v>258</v>
      </c>
      <c r="E178" s="38">
        <v>25.72</v>
      </c>
      <c r="F178" s="38">
        <v>0</v>
      </c>
      <c r="G178" s="38">
        <v>0</v>
      </c>
      <c r="H178" s="38">
        <v>0</v>
      </c>
      <c r="I178" s="38">
        <v>25.72</v>
      </c>
      <c r="J178" s="43">
        <v>0</v>
      </c>
    </row>
    <row r="179" spans="1:10" ht="89.25" x14ac:dyDescent="0.25">
      <c r="A179" s="35">
        <v>176</v>
      </c>
      <c r="B179" s="35" t="s">
        <v>584</v>
      </c>
      <c r="C179" s="36" t="s">
        <v>585</v>
      </c>
      <c r="D179" s="41" t="s">
        <v>258</v>
      </c>
      <c r="E179" s="38">
        <v>35.64</v>
      </c>
      <c r="F179" s="38">
        <v>0</v>
      </c>
      <c r="G179" s="38">
        <v>0</v>
      </c>
      <c r="H179" s="38">
        <v>0</v>
      </c>
      <c r="I179" s="38">
        <v>35.64</v>
      </c>
      <c r="J179" s="43">
        <v>0</v>
      </c>
    </row>
    <row r="180" spans="1:10" ht="38.25" x14ac:dyDescent="0.25">
      <c r="A180" s="35">
        <v>177</v>
      </c>
      <c r="B180" s="35" t="s">
        <v>586</v>
      </c>
      <c r="C180" s="36" t="s">
        <v>587</v>
      </c>
      <c r="D180" s="41" t="s">
        <v>58</v>
      </c>
      <c r="E180" s="38">
        <v>37.190000000000005</v>
      </c>
      <c r="F180" s="38">
        <v>37.19</v>
      </c>
      <c r="G180" s="38">
        <v>1.82</v>
      </c>
      <c r="H180" s="38">
        <v>0</v>
      </c>
      <c r="I180" s="38">
        <v>35.370000000000005</v>
      </c>
      <c r="J180" s="43">
        <v>0.99999999999999978</v>
      </c>
    </row>
    <row r="181" spans="1:10" ht="51" x14ac:dyDescent="0.25">
      <c r="A181" s="35">
        <v>178</v>
      </c>
      <c r="B181" s="35" t="s">
        <v>588</v>
      </c>
      <c r="C181" s="36" t="s">
        <v>589</v>
      </c>
      <c r="D181" s="41" t="s">
        <v>47</v>
      </c>
      <c r="E181" s="38">
        <v>0.37189999999999995</v>
      </c>
      <c r="F181" s="38">
        <v>0.37190000000000001</v>
      </c>
      <c r="G181" s="38">
        <v>1.8200000000000001E-2</v>
      </c>
      <c r="H181" s="38">
        <v>0</v>
      </c>
      <c r="I181" s="38">
        <v>0.35369999999999996</v>
      </c>
      <c r="J181" s="43">
        <v>1.0000000000000002</v>
      </c>
    </row>
    <row r="182" spans="1:10" x14ac:dyDescent="0.25">
      <c r="A182" s="35" t="s">
        <v>1623</v>
      </c>
      <c r="B182" s="35" t="s">
        <v>1624</v>
      </c>
      <c r="C182" s="36" t="s">
        <v>1625</v>
      </c>
      <c r="D182" s="41" t="s">
        <v>231</v>
      </c>
      <c r="E182" s="38">
        <v>39.06</v>
      </c>
      <c r="F182" s="38">
        <v>0</v>
      </c>
      <c r="G182" s="38">
        <v>1.82</v>
      </c>
      <c r="H182" s="38">
        <v>37.24</v>
      </c>
      <c r="I182" s="38">
        <v>0</v>
      </c>
      <c r="J182" s="43"/>
    </row>
    <row r="183" spans="1:10" x14ac:dyDescent="0.25">
      <c r="A183" s="35">
        <v>179</v>
      </c>
      <c r="B183" s="35" t="s">
        <v>229</v>
      </c>
      <c r="C183" s="36" t="s">
        <v>230</v>
      </c>
      <c r="D183" s="37" t="s">
        <v>231</v>
      </c>
      <c r="E183" s="38">
        <v>34.549999999999997</v>
      </c>
      <c r="F183" s="38">
        <v>0</v>
      </c>
      <c r="G183" s="38">
        <v>1.82</v>
      </c>
      <c r="H183" s="38">
        <v>32.729999999999997</v>
      </c>
      <c r="I183" s="38">
        <v>0</v>
      </c>
      <c r="J183" s="43">
        <v>1</v>
      </c>
    </row>
    <row r="184" spans="1:10" x14ac:dyDescent="0.25">
      <c r="A184" s="35">
        <v>180</v>
      </c>
      <c r="B184" s="35" t="s">
        <v>232</v>
      </c>
      <c r="C184" s="36" t="s">
        <v>233</v>
      </c>
      <c r="D184" s="37" t="s">
        <v>231</v>
      </c>
      <c r="E184" s="38">
        <v>31.07</v>
      </c>
      <c r="F184" s="38">
        <v>0</v>
      </c>
      <c r="G184" s="38">
        <v>1.82</v>
      </c>
      <c r="H184" s="38">
        <v>29.25</v>
      </c>
      <c r="I184" s="38">
        <v>0</v>
      </c>
      <c r="J184" s="43">
        <v>1</v>
      </c>
    </row>
    <row r="185" spans="1:10" ht="25.5" x14ac:dyDescent="0.25">
      <c r="A185" s="35">
        <v>181</v>
      </c>
      <c r="B185" s="35" t="s">
        <v>234</v>
      </c>
      <c r="C185" s="36" t="s">
        <v>235</v>
      </c>
      <c r="D185" s="37" t="s">
        <v>56</v>
      </c>
      <c r="E185" s="38">
        <v>37.43</v>
      </c>
      <c r="F185" s="38">
        <v>0</v>
      </c>
      <c r="G185" s="38">
        <v>1.82</v>
      </c>
      <c r="H185" s="38">
        <v>35.61</v>
      </c>
      <c r="I185" s="38">
        <v>0</v>
      </c>
      <c r="J185" s="43">
        <v>1</v>
      </c>
    </row>
    <row r="186" spans="1:10" ht="25.5" x14ac:dyDescent="0.25">
      <c r="A186" s="35">
        <v>182</v>
      </c>
      <c r="B186" s="35" t="s">
        <v>236</v>
      </c>
      <c r="C186" s="36" t="s">
        <v>237</v>
      </c>
      <c r="D186" s="37" t="s">
        <v>56</v>
      </c>
      <c r="E186" s="38">
        <v>28.01</v>
      </c>
      <c r="F186" s="38">
        <v>0</v>
      </c>
      <c r="G186" s="38">
        <v>1.82</v>
      </c>
      <c r="H186" s="38">
        <v>26.19</v>
      </c>
      <c r="I186" s="38">
        <v>0</v>
      </c>
      <c r="J186" s="43">
        <v>1</v>
      </c>
    </row>
    <row r="187" spans="1:10" ht="25.5" x14ac:dyDescent="0.25">
      <c r="A187" s="35">
        <v>183</v>
      </c>
      <c r="B187" s="35" t="s">
        <v>238</v>
      </c>
      <c r="C187" s="36" t="s">
        <v>590</v>
      </c>
      <c r="D187" s="37" t="s">
        <v>54</v>
      </c>
      <c r="E187" s="38">
        <v>0.35</v>
      </c>
      <c r="F187" s="38"/>
      <c r="G187" s="38"/>
      <c r="H187" s="38"/>
      <c r="I187" s="38"/>
      <c r="J187" s="43"/>
    </row>
    <row r="188" spans="1:10" ht="25.5" x14ac:dyDescent="0.25">
      <c r="A188" s="35">
        <v>184</v>
      </c>
      <c r="B188" s="35" t="s">
        <v>238</v>
      </c>
      <c r="C188" s="36" t="s">
        <v>591</v>
      </c>
      <c r="D188" s="37" t="s">
        <v>54</v>
      </c>
      <c r="E188" s="38">
        <v>0.45</v>
      </c>
      <c r="F188" s="38"/>
      <c r="G188" s="38"/>
      <c r="H188" s="38"/>
      <c r="I188" s="38"/>
      <c r="J188" s="43"/>
    </row>
    <row r="189" spans="1:10" ht="25.5" x14ac:dyDescent="0.25">
      <c r="A189" s="35">
        <v>185</v>
      </c>
      <c r="B189" s="35" t="s">
        <v>238</v>
      </c>
      <c r="C189" s="36" t="s">
        <v>592</v>
      </c>
      <c r="D189" s="37" t="s">
        <v>54</v>
      </c>
      <c r="E189" s="38">
        <v>0.55000000000000004</v>
      </c>
      <c r="F189" s="38"/>
      <c r="G189" s="38"/>
      <c r="H189" s="38"/>
      <c r="I189" s="38"/>
      <c r="J189" s="43"/>
    </row>
    <row r="190" spans="1:10" ht="25.5" x14ac:dyDescent="0.25">
      <c r="A190" s="35">
        <v>186</v>
      </c>
      <c r="B190" s="35" t="s">
        <v>238</v>
      </c>
      <c r="C190" s="36" t="s">
        <v>593</v>
      </c>
      <c r="D190" s="37" t="s">
        <v>54</v>
      </c>
      <c r="E190" s="38">
        <v>0.4</v>
      </c>
      <c r="F190" s="38"/>
      <c r="G190" s="38"/>
      <c r="H190" s="38"/>
      <c r="I190" s="38"/>
      <c r="J190" s="43"/>
    </row>
    <row r="191" spans="1:10" ht="25.5" x14ac:dyDescent="0.25">
      <c r="A191" s="35">
        <v>187</v>
      </c>
      <c r="B191" s="35" t="s">
        <v>238</v>
      </c>
      <c r="C191" s="36" t="s">
        <v>594</v>
      </c>
      <c r="D191" s="37" t="s">
        <v>54</v>
      </c>
      <c r="E191" s="38">
        <v>0.7</v>
      </c>
      <c r="F191" s="38"/>
      <c r="G191" s="38"/>
      <c r="H191" s="38"/>
      <c r="I191" s="38"/>
      <c r="J191" s="43"/>
    </row>
    <row r="192" spans="1:10" x14ac:dyDescent="0.25">
      <c r="A192" s="35">
        <v>188</v>
      </c>
      <c r="B192" s="35" t="s">
        <v>239</v>
      </c>
      <c r="C192" s="36" t="s">
        <v>240</v>
      </c>
      <c r="D192" s="37" t="s">
        <v>56</v>
      </c>
      <c r="E192" s="38">
        <v>48.7</v>
      </c>
      <c r="F192" s="38">
        <v>37.912950000000002</v>
      </c>
      <c r="G192" s="38">
        <v>1.82</v>
      </c>
      <c r="H192" s="38">
        <v>0</v>
      </c>
      <c r="I192" s="38">
        <v>46.88</v>
      </c>
      <c r="J192" s="43">
        <v>0.76359999999999995</v>
      </c>
    </row>
    <row r="193" spans="1:10" x14ac:dyDescent="0.25">
      <c r="A193" s="35">
        <v>189</v>
      </c>
      <c r="B193" s="35" t="s">
        <v>241</v>
      </c>
      <c r="C193" s="36" t="s">
        <v>242</v>
      </c>
      <c r="D193" s="37" t="s">
        <v>56</v>
      </c>
      <c r="E193" s="38">
        <v>54.42</v>
      </c>
      <c r="F193" s="38">
        <v>38.012370000000004</v>
      </c>
      <c r="G193" s="38">
        <v>1.82</v>
      </c>
      <c r="H193" s="38">
        <v>0</v>
      </c>
      <c r="I193" s="38">
        <v>52.6</v>
      </c>
      <c r="J193" s="43">
        <v>0.68340000000000001</v>
      </c>
    </row>
    <row r="194" spans="1:10" x14ac:dyDescent="0.25">
      <c r="A194" s="35">
        <v>190</v>
      </c>
      <c r="B194" s="35" t="s">
        <v>243</v>
      </c>
      <c r="C194" s="36" t="s">
        <v>244</v>
      </c>
      <c r="D194" s="37" t="s">
        <v>56</v>
      </c>
      <c r="E194" s="38">
        <v>57.22</v>
      </c>
      <c r="F194" s="38">
        <v>38.079909999999998</v>
      </c>
      <c r="G194" s="38">
        <v>1.82</v>
      </c>
      <c r="H194" s="38">
        <v>0</v>
      </c>
      <c r="I194" s="38">
        <v>55.4</v>
      </c>
      <c r="J194" s="43">
        <v>0.65</v>
      </c>
    </row>
    <row r="195" spans="1:10" ht="25.9" customHeight="1" x14ac:dyDescent="0.25">
      <c r="A195" s="35" t="s">
        <v>1627</v>
      </c>
      <c r="B195" s="35" t="s">
        <v>1626</v>
      </c>
      <c r="C195" s="36" t="s">
        <v>1628</v>
      </c>
      <c r="D195" s="37" t="s">
        <v>56</v>
      </c>
      <c r="E195" s="38">
        <v>45.6</v>
      </c>
      <c r="F195" s="38">
        <v>39.06</v>
      </c>
      <c r="G195" s="38">
        <v>1.82</v>
      </c>
      <c r="H195" s="38">
        <v>0</v>
      </c>
      <c r="I195" s="38">
        <v>43.78</v>
      </c>
      <c r="J195" s="43"/>
    </row>
    <row r="196" spans="1:10" x14ac:dyDescent="0.25">
      <c r="A196" s="35">
        <v>191</v>
      </c>
      <c r="B196" s="35" t="s">
        <v>595</v>
      </c>
      <c r="C196" s="36" t="s">
        <v>398</v>
      </c>
      <c r="D196" s="37" t="s">
        <v>56</v>
      </c>
      <c r="E196" s="38">
        <v>80.337999999999994</v>
      </c>
      <c r="F196" s="38">
        <v>49.615516</v>
      </c>
      <c r="G196" s="38">
        <v>2.548</v>
      </c>
      <c r="H196" s="38">
        <v>0</v>
      </c>
      <c r="I196" s="38">
        <v>77.789999999999992</v>
      </c>
      <c r="J196" s="43">
        <v>0.61758465483332925</v>
      </c>
    </row>
    <row r="197" spans="1:10" x14ac:dyDescent="0.25">
      <c r="A197" s="35">
        <v>192</v>
      </c>
      <c r="B197" s="35" t="s">
        <v>245</v>
      </c>
      <c r="C197" s="36" t="s">
        <v>246</v>
      </c>
      <c r="D197" s="41" t="s">
        <v>56</v>
      </c>
      <c r="E197" s="38">
        <v>51.41</v>
      </c>
      <c r="F197" s="38">
        <v>39.503444000000002</v>
      </c>
      <c r="G197" s="38">
        <v>1.93</v>
      </c>
      <c r="H197" s="38">
        <v>0</v>
      </c>
      <c r="I197" s="38">
        <v>49.48</v>
      </c>
      <c r="J197" s="43">
        <v>0.76840000000000008</v>
      </c>
    </row>
    <row r="198" spans="1:10" x14ac:dyDescent="0.25">
      <c r="A198" s="35">
        <v>193</v>
      </c>
      <c r="B198" s="35" t="s">
        <v>247</v>
      </c>
      <c r="C198" s="36" t="s">
        <v>248</v>
      </c>
      <c r="D198" s="41" t="s">
        <v>56</v>
      </c>
      <c r="E198" s="38">
        <v>62.92</v>
      </c>
      <c r="F198" s="38">
        <v>39.771732</v>
      </c>
      <c r="G198" s="38">
        <v>1.94</v>
      </c>
      <c r="H198" s="38">
        <v>0</v>
      </c>
      <c r="I198" s="38">
        <v>60.980000000000004</v>
      </c>
      <c r="J198" s="43">
        <v>0.6321</v>
      </c>
    </row>
    <row r="199" spans="1:10" x14ac:dyDescent="0.25">
      <c r="A199" s="35" t="s">
        <v>1629</v>
      </c>
      <c r="B199" s="35" t="s">
        <v>1630</v>
      </c>
      <c r="C199" s="36" t="s">
        <v>1631</v>
      </c>
      <c r="D199" s="41" t="s">
        <v>56</v>
      </c>
      <c r="E199" s="38">
        <v>36.57</v>
      </c>
      <c r="F199" s="38">
        <v>36.57</v>
      </c>
      <c r="G199" s="38">
        <v>1.82</v>
      </c>
      <c r="H199" s="38">
        <v>0</v>
      </c>
      <c r="I199" s="38">
        <v>34.75</v>
      </c>
      <c r="J199" s="43"/>
    </row>
    <row r="200" spans="1:10" ht="25.5" x14ac:dyDescent="0.25">
      <c r="A200" s="35">
        <v>194</v>
      </c>
      <c r="B200" s="35" t="s">
        <v>249</v>
      </c>
      <c r="C200" s="36" t="s">
        <v>596</v>
      </c>
      <c r="D200" s="37" t="s">
        <v>56</v>
      </c>
      <c r="E200" s="38">
        <v>48.4</v>
      </c>
      <c r="F200" s="38">
        <v>37.190560000000005</v>
      </c>
      <c r="G200" s="38">
        <v>1.82</v>
      </c>
      <c r="H200" s="38">
        <v>0</v>
      </c>
      <c r="I200" s="38">
        <v>46.58</v>
      </c>
      <c r="J200" s="43">
        <v>0.76840000000000008</v>
      </c>
    </row>
    <row r="201" spans="1:10" x14ac:dyDescent="0.25">
      <c r="A201" s="35">
        <v>195</v>
      </c>
      <c r="B201" s="35" t="s">
        <v>250</v>
      </c>
      <c r="C201" s="36" t="s">
        <v>597</v>
      </c>
      <c r="D201" s="37" t="s">
        <v>56</v>
      </c>
      <c r="E201" s="38">
        <v>37.619999999999997</v>
      </c>
      <c r="F201" s="38">
        <v>34.546445999999996</v>
      </c>
      <c r="G201" s="38">
        <v>1.82</v>
      </c>
      <c r="H201" s="38">
        <v>0</v>
      </c>
      <c r="I201" s="38">
        <v>35.799999999999997</v>
      </c>
      <c r="J201" s="43">
        <v>0.91830000000000001</v>
      </c>
    </row>
    <row r="202" spans="1:10" x14ac:dyDescent="0.25">
      <c r="A202" s="35">
        <v>196</v>
      </c>
      <c r="B202" s="35" t="s">
        <v>251</v>
      </c>
      <c r="C202" s="36" t="s">
        <v>252</v>
      </c>
      <c r="D202" s="37" t="s">
        <v>56</v>
      </c>
      <c r="E202" s="38">
        <v>33.229999999999997</v>
      </c>
      <c r="F202" s="38">
        <v>29.029727999999999</v>
      </c>
      <c r="G202" s="38">
        <v>0</v>
      </c>
      <c r="H202" s="38">
        <v>0</v>
      </c>
      <c r="I202" s="38">
        <v>33.229999999999997</v>
      </c>
      <c r="J202" s="43">
        <v>0.87360000000000004</v>
      </c>
    </row>
    <row r="203" spans="1:10" x14ac:dyDescent="0.25">
      <c r="A203" s="35" t="s">
        <v>1620</v>
      </c>
      <c r="B203" s="35" t="s">
        <v>1621</v>
      </c>
      <c r="C203" s="36" t="s">
        <v>1622</v>
      </c>
      <c r="D203" s="37" t="s">
        <v>56</v>
      </c>
      <c r="E203" s="38">
        <v>32.659999999999997</v>
      </c>
      <c r="F203" s="38">
        <v>29.029727999999999</v>
      </c>
      <c r="G203" s="38">
        <v>0</v>
      </c>
      <c r="H203" s="38">
        <v>0</v>
      </c>
      <c r="I203" s="38">
        <v>32.659999999999997</v>
      </c>
      <c r="J203" s="43"/>
    </row>
    <row r="204" spans="1:10" ht="51" x14ac:dyDescent="0.25">
      <c r="A204" s="35">
        <v>197</v>
      </c>
      <c r="B204" s="35" t="s">
        <v>253</v>
      </c>
      <c r="C204" s="36" t="s">
        <v>254</v>
      </c>
      <c r="D204" s="37" t="s">
        <v>56</v>
      </c>
      <c r="E204" s="38">
        <v>126.5</v>
      </c>
      <c r="F204" s="38">
        <v>0</v>
      </c>
      <c r="G204" s="38">
        <v>0</v>
      </c>
      <c r="H204" s="38">
        <v>0</v>
      </c>
      <c r="I204" s="38">
        <v>126.5</v>
      </c>
      <c r="J204" s="43">
        <v>0</v>
      </c>
    </row>
    <row r="205" spans="1:10" x14ac:dyDescent="0.25">
      <c r="A205" s="35">
        <v>198</v>
      </c>
      <c r="B205" s="35" t="s">
        <v>255</v>
      </c>
      <c r="C205" s="36" t="s">
        <v>598</v>
      </c>
      <c r="D205" s="37" t="s">
        <v>56</v>
      </c>
      <c r="E205" s="38">
        <v>42.32</v>
      </c>
      <c r="F205" s="38">
        <v>37.195048</v>
      </c>
      <c r="G205" s="38">
        <v>1.82</v>
      </c>
      <c r="H205" s="38">
        <v>0</v>
      </c>
      <c r="I205" s="38">
        <v>40.5</v>
      </c>
      <c r="J205" s="43">
        <v>0.87890000000000001</v>
      </c>
    </row>
    <row r="206" spans="1:10" ht="38.25" x14ac:dyDescent="0.25">
      <c r="A206" s="35">
        <v>199</v>
      </c>
      <c r="B206" s="35" t="s">
        <v>55</v>
      </c>
      <c r="C206" s="36" t="s">
        <v>599</v>
      </c>
      <c r="D206" s="37" t="s">
        <v>56</v>
      </c>
      <c r="E206" s="38">
        <v>3.42</v>
      </c>
      <c r="F206" s="38">
        <v>2.9767680000000003</v>
      </c>
      <c r="G206" s="38">
        <v>0.15</v>
      </c>
      <c r="H206" s="38">
        <v>0</v>
      </c>
      <c r="I206" s="38">
        <v>3.27</v>
      </c>
      <c r="J206" s="43">
        <v>0.87040000000000006</v>
      </c>
    </row>
    <row r="207" spans="1:10" ht="38.25" x14ac:dyDescent="0.25">
      <c r="A207" s="35">
        <v>200</v>
      </c>
      <c r="B207" s="35" t="s">
        <v>57</v>
      </c>
      <c r="C207" s="36" t="s">
        <v>600</v>
      </c>
      <c r="D207" s="37" t="s">
        <v>56</v>
      </c>
      <c r="E207" s="38">
        <v>8.7200000000000006</v>
      </c>
      <c r="F207" s="38">
        <v>2.9743920000000004</v>
      </c>
      <c r="G207" s="38">
        <v>0.15</v>
      </c>
      <c r="H207" s="38">
        <v>0</v>
      </c>
      <c r="I207" s="38">
        <v>8.57</v>
      </c>
      <c r="J207" s="43">
        <v>0.34110000000000001</v>
      </c>
    </row>
    <row r="208" spans="1:10" ht="76.5" x14ac:dyDescent="0.25">
      <c r="A208" s="35">
        <v>201</v>
      </c>
      <c r="B208" s="35" t="s">
        <v>399</v>
      </c>
      <c r="C208" s="36" t="s">
        <v>400</v>
      </c>
      <c r="D208" s="41" t="s">
        <v>401</v>
      </c>
      <c r="E208" s="38">
        <v>1.2649999999999999</v>
      </c>
      <c r="F208" s="38">
        <v>0</v>
      </c>
      <c r="G208" s="38">
        <v>0</v>
      </c>
      <c r="H208" s="38">
        <v>0</v>
      </c>
      <c r="I208" s="38">
        <v>1.2649999999999999</v>
      </c>
      <c r="J208" s="43">
        <v>0</v>
      </c>
    </row>
    <row r="209" spans="1:10" ht="63.75" x14ac:dyDescent="0.25">
      <c r="A209" s="35">
        <v>202</v>
      </c>
      <c r="B209" s="35" t="s">
        <v>256</v>
      </c>
      <c r="C209" s="36" t="s">
        <v>257</v>
      </c>
      <c r="D209" s="41" t="s">
        <v>258</v>
      </c>
      <c r="E209" s="38">
        <v>15.81</v>
      </c>
      <c r="F209" s="38">
        <v>0</v>
      </c>
      <c r="G209" s="38">
        <v>0</v>
      </c>
      <c r="H209" s="38">
        <v>0</v>
      </c>
      <c r="I209" s="38">
        <v>15.81</v>
      </c>
      <c r="J209" s="43">
        <v>0</v>
      </c>
    </row>
    <row r="210" spans="1:10" ht="63.75" x14ac:dyDescent="0.25">
      <c r="A210" s="35">
        <v>203</v>
      </c>
      <c r="B210" s="36" t="s">
        <v>259</v>
      </c>
      <c r="C210" s="36" t="s">
        <v>601</v>
      </c>
      <c r="D210" s="41" t="s">
        <v>258</v>
      </c>
      <c r="E210" s="38">
        <v>8.86</v>
      </c>
      <c r="F210" s="38">
        <v>0</v>
      </c>
      <c r="G210" s="38">
        <v>0</v>
      </c>
      <c r="H210" s="38">
        <v>0</v>
      </c>
      <c r="I210" s="38">
        <v>8.86</v>
      </c>
      <c r="J210" s="43">
        <v>0</v>
      </c>
    </row>
    <row r="211" spans="1:10" ht="76.5" x14ac:dyDescent="0.25">
      <c r="A211" s="35">
        <v>204</v>
      </c>
      <c r="B211" s="36" t="s">
        <v>260</v>
      </c>
      <c r="C211" s="36" t="s">
        <v>602</v>
      </c>
      <c r="D211" s="41" t="s">
        <v>258</v>
      </c>
      <c r="E211" s="38">
        <v>6.33</v>
      </c>
      <c r="F211" s="38">
        <v>0</v>
      </c>
      <c r="G211" s="38">
        <v>0</v>
      </c>
      <c r="H211" s="38">
        <v>0</v>
      </c>
      <c r="I211" s="38">
        <v>6.33</v>
      </c>
      <c r="J211" s="43">
        <v>0</v>
      </c>
    </row>
    <row r="212" spans="1:10" ht="76.5" x14ac:dyDescent="0.25">
      <c r="A212" s="35">
        <v>205</v>
      </c>
      <c r="B212" s="36" t="s">
        <v>261</v>
      </c>
      <c r="C212" s="36" t="s">
        <v>603</v>
      </c>
      <c r="D212" s="41" t="s">
        <v>258</v>
      </c>
      <c r="E212" s="38">
        <v>5.69</v>
      </c>
      <c r="F212" s="38">
        <v>0</v>
      </c>
      <c r="G212" s="38">
        <v>0</v>
      </c>
      <c r="H212" s="38">
        <v>0</v>
      </c>
      <c r="I212" s="38">
        <v>5.69</v>
      </c>
      <c r="J212" s="43">
        <v>0</v>
      </c>
    </row>
    <row r="213" spans="1:10" ht="63.75" x14ac:dyDescent="0.25">
      <c r="A213" s="35">
        <v>206</v>
      </c>
      <c r="B213" s="36" t="s">
        <v>262</v>
      </c>
      <c r="C213" s="36" t="s">
        <v>604</v>
      </c>
      <c r="D213" s="41" t="s">
        <v>258</v>
      </c>
      <c r="E213" s="38">
        <v>7.59</v>
      </c>
      <c r="F213" s="38">
        <v>0</v>
      </c>
      <c r="G213" s="38">
        <v>0</v>
      </c>
      <c r="H213" s="38">
        <v>0</v>
      </c>
      <c r="I213" s="38">
        <v>7.59</v>
      </c>
      <c r="J213" s="43">
        <v>0</v>
      </c>
    </row>
    <row r="214" spans="1:10" ht="63.75" x14ac:dyDescent="0.25">
      <c r="A214" s="35">
        <v>207</v>
      </c>
      <c r="B214" s="36" t="s">
        <v>263</v>
      </c>
      <c r="C214" s="36" t="s">
        <v>605</v>
      </c>
      <c r="D214" s="41" t="s">
        <v>258</v>
      </c>
      <c r="E214" s="38">
        <v>7.72</v>
      </c>
      <c r="F214" s="38">
        <v>0</v>
      </c>
      <c r="G214" s="38">
        <v>0</v>
      </c>
      <c r="H214" s="38">
        <v>0</v>
      </c>
      <c r="I214" s="38">
        <v>7.72</v>
      </c>
      <c r="J214" s="43">
        <v>0</v>
      </c>
    </row>
    <row r="215" spans="1:10" ht="63.75" x14ac:dyDescent="0.25">
      <c r="A215" s="35">
        <v>208</v>
      </c>
      <c r="B215" s="36" t="s">
        <v>264</v>
      </c>
      <c r="C215" s="36" t="s">
        <v>606</v>
      </c>
      <c r="D215" s="41" t="s">
        <v>258</v>
      </c>
      <c r="E215" s="38">
        <v>10.119999999999999</v>
      </c>
      <c r="F215" s="38">
        <v>0</v>
      </c>
      <c r="G215" s="38">
        <v>0</v>
      </c>
      <c r="H215" s="38">
        <v>0</v>
      </c>
      <c r="I215" s="38">
        <v>10.119999999999999</v>
      </c>
      <c r="J215" s="43">
        <v>0</v>
      </c>
    </row>
    <row r="216" spans="1:10" ht="63.75" x14ac:dyDescent="0.25">
      <c r="A216" s="35">
        <v>209</v>
      </c>
      <c r="B216" s="36" t="s">
        <v>265</v>
      </c>
      <c r="C216" s="36" t="s">
        <v>607</v>
      </c>
      <c r="D216" s="41" t="s">
        <v>258</v>
      </c>
      <c r="E216" s="38">
        <v>12.65</v>
      </c>
      <c r="F216" s="38">
        <v>0</v>
      </c>
      <c r="G216" s="38">
        <v>0</v>
      </c>
      <c r="H216" s="38">
        <v>0</v>
      </c>
      <c r="I216" s="38">
        <v>12.65</v>
      </c>
      <c r="J216" s="43">
        <v>0</v>
      </c>
    </row>
    <row r="217" spans="1:10" ht="63.75" x14ac:dyDescent="0.25">
      <c r="A217" s="35">
        <v>210</v>
      </c>
      <c r="B217" s="36" t="s">
        <v>266</v>
      </c>
      <c r="C217" s="36" t="s">
        <v>608</v>
      </c>
      <c r="D217" s="41" t="s">
        <v>258</v>
      </c>
      <c r="E217" s="38">
        <v>15.18</v>
      </c>
      <c r="F217" s="38">
        <v>0</v>
      </c>
      <c r="G217" s="38">
        <v>0</v>
      </c>
      <c r="H217" s="38">
        <v>0</v>
      </c>
      <c r="I217" s="38">
        <v>15.18</v>
      </c>
      <c r="J217" s="43">
        <v>0</v>
      </c>
    </row>
    <row r="218" spans="1:10" ht="63.75" x14ac:dyDescent="0.25">
      <c r="A218" s="35">
        <v>211</v>
      </c>
      <c r="B218" s="36" t="s">
        <v>267</v>
      </c>
      <c r="C218" s="36" t="s">
        <v>609</v>
      </c>
      <c r="D218" s="41" t="s">
        <v>258</v>
      </c>
      <c r="E218" s="38">
        <v>16.45</v>
      </c>
      <c r="F218" s="38">
        <v>0</v>
      </c>
      <c r="G218" s="38">
        <v>0</v>
      </c>
      <c r="H218" s="38">
        <v>0</v>
      </c>
      <c r="I218" s="38">
        <v>16.45</v>
      </c>
      <c r="J218" s="43">
        <v>0</v>
      </c>
    </row>
    <row r="219" spans="1:10" ht="25.5" x14ac:dyDescent="0.25">
      <c r="A219" s="35">
        <v>212</v>
      </c>
      <c r="B219" s="36" t="s">
        <v>268</v>
      </c>
      <c r="C219" s="36" t="s">
        <v>610</v>
      </c>
      <c r="D219" s="41" t="s">
        <v>211</v>
      </c>
      <c r="E219" s="38">
        <v>30.36</v>
      </c>
      <c r="F219" s="38">
        <v>0</v>
      </c>
      <c r="G219" s="38">
        <v>0</v>
      </c>
      <c r="H219" s="38">
        <v>0</v>
      </c>
      <c r="I219" s="38">
        <v>30.36</v>
      </c>
      <c r="J219" s="43">
        <v>0</v>
      </c>
    </row>
    <row r="220" spans="1:10" ht="25.5" x14ac:dyDescent="0.25">
      <c r="A220" s="35">
        <v>213</v>
      </c>
      <c r="B220" s="35" t="s">
        <v>569</v>
      </c>
      <c r="C220" s="36" t="s">
        <v>570</v>
      </c>
      <c r="D220" s="42" t="s">
        <v>258</v>
      </c>
      <c r="E220" s="38">
        <v>149.27000000000001</v>
      </c>
      <c r="F220" s="38">
        <v>0</v>
      </c>
      <c r="G220" s="38">
        <v>0</v>
      </c>
      <c r="H220" s="38">
        <v>0</v>
      </c>
      <c r="I220" s="38">
        <v>149.27000000000001</v>
      </c>
      <c r="J220" s="43">
        <v>0</v>
      </c>
    </row>
    <row r="221" spans="1:10" x14ac:dyDescent="0.25">
      <c r="A221" s="35">
        <v>214</v>
      </c>
      <c r="B221" s="35" t="s">
        <v>269</v>
      </c>
      <c r="C221" s="36" t="s">
        <v>270</v>
      </c>
      <c r="D221" s="37" t="s">
        <v>47</v>
      </c>
      <c r="E221" s="38">
        <v>1.47</v>
      </c>
      <c r="F221" s="38">
        <v>0</v>
      </c>
      <c r="G221" s="38">
        <v>0</v>
      </c>
      <c r="H221" s="38">
        <v>0</v>
      </c>
      <c r="I221" s="38">
        <v>1.47</v>
      </c>
      <c r="J221" s="43">
        <v>0</v>
      </c>
    </row>
    <row r="222" spans="1:10" ht="38.25" x14ac:dyDescent="0.25">
      <c r="A222" s="35">
        <v>215</v>
      </c>
      <c r="B222" s="36" t="s">
        <v>611</v>
      </c>
      <c r="C222" s="36" t="s">
        <v>271</v>
      </c>
      <c r="D222" s="37" t="s">
        <v>47</v>
      </c>
      <c r="E222" s="38">
        <v>0.06</v>
      </c>
      <c r="F222" s="38">
        <v>0</v>
      </c>
      <c r="G222" s="38">
        <v>0</v>
      </c>
      <c r="H222" s="38">
        <v>0</v>
      </c>
      <c r="I222" s="38">
        <v>0.06</v>
      </c>
      <c r="J222" s="43">
        <v>0</v>
      </c>
    </row>
    <row r="223" spans="1:10" ht="25.5" x14ac:dyDescent="0.25">
      <c r="A223" s="35">
        <v>216</v>
      </c>
      <c r="B223" s="36" t="s">
        <v>272</v>
      </c>
      <c r="C223" s="36" t="s">
        <v>612</v>
      </c>
      <c r="D223" s="37" t="s">
        <v>47</v>
      </c>
      <c r="E223" s="38">
        <v>1.71</v>
      </c>
      <c r="F223" s="38">
        <v>0</v>
      </c>
      <c r="G223" s="38">
        <v>0</v>
      </c>
      <c r="H223" s="38">
        <v>0</v>
      </c>
      <c r="I223" s="38">
        <v>1.71</v>
      </c>
      <c r="J223" s="43">
        <v>0</v>
      </c>
    </row>
    <row r="224" spans="1:10" ht="25.5" x14ac:dyDescent="0.25">
      <c r="A224" s="35">
        <v>217</v>
      </c>
      <c r="B224" s="36" t="s">
        <v>273</v>
      </c>
      <c r="C224" s="36" t="s">
        <v>613</v>
      </c>
      <c r="D224" s="37" t="s">
        <v>47</v>
      </c>
      <c r="E224" s="38">
        <v>2.0699999999999998</v>
      </c>
      <c r="F224" s="38">
        <v>0</v>
      </c>
      <c r="G224" s="38">
        <v>0</v>
      </c>
      <c r="H224" s="38">
        <v>0</v>
      </c>
      <c r="I224" s="38">
        <v>2.0699999999999998</v>
      </c>
      <c r="J224" s="43">
        <v>0</v>
      </c>
    </row>
    <row r="225" spans="1:10" ht="25.5" x14ac:dyDescent="0.25">
      <c r="A225" s="35">
        <v>218</v>
      </c>
      <c r="B225" s="36" t="s">
        <v>274</v>
      </c>
      <c r="C225" s="36" t="s">
        <v>614</v>
      </c>
      <c r="D225" s="37" t="s">
        <v>47</v>
      </c>
      <c r="E225" s="38">
        <v>2.56</v>
      </c>
      <c r="F225" s="38">
        <v>0</v>
      </c>
      <c r="G225" s="38">
        <v>0</v>
      </c>
      <c r="H225" s="38">
        <v>0</v>
      </c>
      <c r="I225" s="38">
        <v>2.56</v>
      </c>
      <c r="J225" s="43">
        <v>0</v>
      </c>
    </row>
    <row r="226" spans="1:10" ht="25.5" x14ac:dyDescent="0.25">
      <c r="A226" s="35">
        <v>219</v>
      </c>
      <c r="B226" s="36" t="s">
        <v>275</v>
      </c>
      <c r="C226" s="36" t="s">
        <v>615</v>
      </c>
      <c r="D226" s="37" t="s">
        <v>47</v>
      </c>
      <c r="E226" s="38">
        <v>3.29</v>
      </c>
      <c r="F226" s="38">
        <v>0</v>
      </c>
      <c r="G226" s="38">
        <v>0</v>
      </c>
      <c r="H226" s="38">
        <v>0</v>
      </c>
      <c r="I226" s="38">
        <v>3.29</v>
      </c>
      <c r="J226" s="43">
        <v>0</v>
      </c>
    </row>
    <row r="227" spans="1:10" ht="25.5" x14ac:dyDescent="0.25">
      <c r="A227" s="35">
        <v>220</v>
      </c>
      <c r="B227" s="36" t="s">
        <v>276</v>
      </c>
      <c r="C227" s="36" t="s">
        <v>616</v>
      </c>
      <c r="D227" s="37" t="s">
        <v>47</v>
      </c>
      <c r="E227" s="38">
        <v>3.97</v>
      </c>
      <c r="F227" s="38">
        <v>0</v>
      </c>
      <c r="G227" s="38">
        <v>0</v>
      </c>
      <c r="H227" s="38">
        <v>0</v>
      </c>
      <c r="I227" s="38">
        <v>3.97</v>
      </c>
      <c r="J227" s="43">
        <v>0</v>
      </c>
    </row>
    <row r="228" spans="1:10" ht="25.5" x14ac:dyDescent="0.25">
      <c r="A228" s="35">
        <v>221</v>
      </c>
      <c r="B228" s="36" t="s">
        <v>277</v>
      </c>
      <c r="C228" s="36" t="s">
        <v>617</v>
      </c>
      <c r="D228" s="37" t="s">
        <v>47</v>
      </c>
      <c r="E228" s="38">
        <v>5</v>
      </c>
      <c r="F228" s="38">
        <v>0</v>
      </c>
      <c r="G228" s="38">
        <v>0</v>
      </c>
      <c r="H228" s="38">
        <v>0</v>
      </c>
      <c r="I228" s="38">
        <v>5</v>
      </c>
      <c r="J228" s="43">
        <v>0</v>
      </c>
    </row>
    <row r="229" spans="1:10" ht="25.5" x14ac:dyDescent="0.25">
      <c r="A229" s="35">
        <v>222</v>
      </c>
      <c r="B229" s="36" t="s">
        <v>278</v>
      </c>
      <c r="C229" s="36" t="s">
        <v>618</v>
      </c>
      <c r="D229" s="37" t="s">
        <v>47</v>
      </c>
      <c r="E229" s="38">
        <v>7.88</v>
      </c>
      <c r="F229" s="38">
        <v>0</v>
      </c>
      <c r="G229" s="38">
        <v>0</v>
      </c>
      <c r="H229" s="38">
        <v>0</v>
      </c>
      <c r="I229" s="38">
        <v>7.88</v>
      </c>
      <c r="J229" s="43">
        <v>0</v>
      </c>
    </row>
    <row r="230" spans="1:10" ht="25.5" x14ac:dyDescent="0.25">
      <c r="A230" s="35">
        <v>223</v>
      </c>
      <c r="B230" s="36" t="s">
        <v>279</v>
      </c>
      <c r="C230" s="36" t="s">
        <v>619</v>
      </c>
      <c r="D230" s="37" t="s">
        <v>47</v>
      </c>
      <c r="E230" s="38">
        <v>9.69</v>
      </c>
      <c r="F230" s="38">
        <v>0</v>
      </c>
      <c r="G230" s="38">
        <v>0</v>
      </c>
      <c r="H230" s="38">
        <v>0</v>
      </c>
      <c r="I230" s="38">
        <v>9.69</v>
      </c>
      <c r="J230" s="43">
        <v>0</v>
      </c>
    </row>
    <row r="231" spans="1:10" ht="25.5" x14ac:dyDescent="0.25">
      <c r="A231" s="35">
        <v>224</v>
      </c>
      <c r="B231" s="36" t="s">
        <v>280</v>
      </c>
      <c r="C231" s="36" t="s">
        <v>620</v>
      </c>
      <c r="D231" s="37" t="s">
        <v>47</v>
      </c>
      <c r="E231" s="38">
        <v>2.52</v>
      </c>
      <c r="F231" s="38">
        <v>0</v>
      </c>
      <c r="G231" s="38">
        <v>0</v>
      </c>
      <c r="H231" s="38">
        <v>0</v>
      </c>
      <c r="I231" s="38">
        <v>2.52</v>
      </c>
      <c r="J231" s="43">
        <v>0</v>
      </c>
    </row>
    <row r="232" spans="1:10" ht="25.5" x14ac:dyDescent="0.25">
      <c r="A232" s="35">
        <v>225</v>
      </c>
      <c r="B232" s="36" t="s">
        <v>281</v>
      </c>
      <c r="C232" s="36" t="s">
        <v>621</v>
      </c>
      <c r="D232" s="37" t="s">
        <v>47</v>
      </c>
      <c r="E232" s="38">
        <v>2.9</v>
      </c>
      <c r="F232" s="38">
        <v>0</v>
      </c>
      <c r="G232" s="38">
        <v>0</v>
      </c>
      <c r="H232" s="38">
        <v>0</v>
      </c>
      <c r="I232" s="38">
        <v>2.9</v>
      </c>
      <c r="J232" s="43">
        <v>0</v>
      </c>
    </row>
    <row r="233" spans="1:10" ht="25.5" x14ac:dyDescent="0.25">
      <c r="A233" s="35">
        <v>226</v>
      </c>
      <c r="B233" s="36" t="s">
        <v>282</v>
      </c>
      <c r="C233" s="36" t="s">
        <v>622</v>
      </c>
      <c r="D233" s="37" t="s">
        <v>47</v>
      </c>
      <c r="E233" s="38">
        <v>3.18</v>
      </c>
      <c r="F233" s="38">
        <v>0</v>
      </c>
      <c r="G233" s="38">
        <v>0</v>
      </c>
      <c r="H233" s="38">
        <v>0</v>
      </c>
      <c r="I233" s="38">
        <v>3.18</v>
      </c>
      <c r="J233" s="43">
        <v>0</v>
      </c>
    </row>
    <row r="234" spans="1:10" ht="25.5" x14ac:dyDescent="0.25">
      <c r="A234" s="35">
        <v>227</v>
      </c>
      <c r="B234" s="36" t="s">
        <v>283</v>
      </c>
      <c r="C234" s="36" t="s">
        <v>623</v>
      </c>
      <c r="D234" s="37" t="s">
        <v>47</v>
      </c>
      <c r="E234" s="38">
        <v>3.52</v>
      </c>
      <c r="F234" s="38">
        <v>0</v>
      </c>
      <c r="G234" s="38">
        <v>0</v>
      </c>
      <c r="H234" s="38">
        <v>0</v>
      </c>
      <c r="I234" s="38">
        <v>3.52</v>
      </c>
      <c r="J234" s="43">
        <v>0</v>
      </c>
    </row>
    <row r="235" spans="1:10" ht="25.5" x14ac:dyDescent="0.25">
      <c r="A235" s="35">
        <v>228</v>
      </c>
      <c r="B235" s="36" t="s">
        <v>284</v>
      </c>
      <c r="C235" s="36" t="s">
        <v>624</v>
      </c>
      <c r="D235" s="37" t="s">
        <v>47</v>
      </c>
      <c r="E235" s="38">
        <v>3.47</v>
      </c>
      <c r="F235" s="38">
        <v>0</v>
      </c>
      <c r="G235" s="38">
        <v>0</v>
      </c>
      <c r="H235" s="38">
        <v>0</v>
      </c>
      <c r="I235" s="38">
        <v>3.47</v>
      </c>
      <c r="J235" s="43">
        <v>0</v>
      </c>
    </row>
    <row r="236" spans="1:10" ht="25.5" x14ac:dyDescent="0.25">
      <c r="A236" s="35">
        <v>229</v>
      </c>
      <c r="B236" s="36" t="s">
        <v>285</v>
      </c>
      <c r="C236" s="36" t="s">
        <v>625</v>
      </c>
      <c r="D236" s="37" t="s">
        <v>47</v>
      </c>
      <c r="E236" s="38">
        <v>3</v>
      </c>
      <c r="F236" s="38">
        <v>0</v>
      </c>
      <c r="G236" s="38">
        <v>0</v>
      </c>
      <c r="H236" s="38">
        <v>0</v>
      </c>
      <c r="I236" s="38">
        <v>3</v>
      </c>
      <c r="J236" s="43">
        <v>0</v>
      </c>
    </row>
    <row r="237" spans="1:10" ht="25.5" x14ac:dyDescent="0.25">
      <c r="A237" s="35">
        <v>230</v>
      </c>
      <c r="B237" s="36" t="s">
        <v>286</v>
      </c>
      <c r="C237" s="36" t="s">
        <v>626</v>
      </c>
      <c r="D237" s="37" t="s">
        <v>47</v>
      </c>
      <c r="E237" s="38">
        <v>4.17</v>
      </c>
      <c r="F237" s="38">
        <v>0</v>
      </c>
      <c r="G237" s="38">
        <v>0</v>
      </c>
      <c r="H237" s="38">
        <v>0</v>
      </c>
      <c r="I237" s="38">
        <v>4.17</v>
      </c>
      <c r="J237" s="43">
        <v>0</v>
      </c>
    </row>
    <row r="238" spans="1:10" ht="25.5" x14ac:dyDescent="0.25">
      <c r="A238" s="35">
        <v>231</v>
      </c>
      <c r="B238" s="36" t="s">
        <v>287</v>
      </c>
      <c r="C238" s="36" t="s">
        <v>627</v>
      </c>
      <c r="D238" s="37" t="s">
        <v>47</v>
      </c>
      <c r="E238" s="38">
        <v>4.3</v>
      </c>
      <c r="F238" s="38">
        <v>0</v>
      </c>
      <c r="G238" s="38">
        <v>0</v>
      </c>
      <c r="H238" s="38">
        <v>0</v>
      </c>
      <c r="I238" s="38">
        <v>4.3</v>
      </c>
      <c r="J238" s="43">
        <v>0</v>
      </c>
    </row>
    <row r="239" spans="1:10" ht="25.5" x14ac:dyDescent="0.25">
      <c r="A239" s="35">
        <v>232</v>
      </c>
      <c r="B239" s="36" t="s">
        <v>288</v>
      </c>
      <c r="C239" s="36" t="s">
        <v>628</v>
      </c>
      <c r="D239" s="37" t="s">
        <v>47</v>
      </c>
      <c r="E239" s="38">
        <v>5.21</v>
      </c>
      <c r="F239" s="38">
        <v>0</v>
      </c>
      <c r="G239" s="38">
        <v>0</v>
      </c>
      <c r="H239" s="38">
        <v>0</v>
      </c>
      <c r="I239" s="38">
        <v>5.21</v>
      </c>
      <c r="J239" s="43">
        <v>0</v>
      </c>
    </row>
    <row r="240" spans="1:10" ht="25.5" x14ac:dyDescent="0.25">
      <c r="A240" s="35">
        <v>233</v>
      </c>
      <c r="B240" s="36" t="s">
        <v>289</v>
      </c>
      <c r="C240" s="36" t="s">
        <v>629</v>
      </c>
      <c r="D240" s="37" t="s">
        <v>47</v>
      </c>
      <c r="E240" s="38">
        <v>5.87</v>
      </c>
      <c r="F240" s="38">
        <v>0</v>
      </c>
      <c r="G240" s="38">
        <v>0</v>
      </c>
      <c r="H240" s="38">
        <v>0</v>
      </c>
      <c r="I240" s="38">
        <v>5.87</v>
      </c>
      <c r="J240" s="43">
        <v>0</v>
      </c>
    </row>
    <row r="241" spans="1:10" ht="25.5" x14ac:dyDescent="0.25">
      <c r="A241" s="35">
        <v>234</v>
      </c>
      <c r="B241" s="36" t="s">
        <v>290</v>
      </c>
      <c r="C241" s="36" t="s">
        <v>630</v>
      </c>
      <c r="D241" s="37" t="s">
        <v>47</v>
      </c>
      <c r="E241" s="38">
        <v>7.82</v>
      </c>
      <c r="F241" s="38">
        <v>0</v>
      </c>
      <c r="G241" s="38">
        <v>0</v>
      </c>
      <c r="H241" s="38">
        <v>0</v>
      </c>
      <c r="I241" s="38">
        <v>7.82</v>
      </c>
      <c r="J241" s="43">
        <v>0</v>
      </c>
    </row>
    <row r="242" spans="1:10" ht="25.5" x14ac:dyDescent="0.25">
      <c r="A242" s="35">
        <v>235</v>
      </c>
      <c r="B242" s="36" t="s">
        <v>291</v>
      </c>
      <c r="C242" s="36" t="s">
        <v>631</v>
      </c>
      <c r="D242" s="37" t="s">
        <v>47</v>
      </c>
      <c r="E242" s="38">
        <v>10.55</v>
      </c>
      <c r="F242" s="38">
        <v>0</v>
      </c>
      <c r="G242" s="38">
        <v>0</v>
      </c>
      <c r="H242" s="38">
        <v>0</v>
      </c>
      <c r="I242" s="38">
        <v>10.55</v>
      </c>
      <c r="J242" s="43">
        <v>0</v>
      </c>
    </row>
    <row r="243" spans="1:10" ht="25.5" x14ac:dyDescent="0.25">
      <c r="A243" s="35">
        <v>236</v>
      </c>
      <c r="B243" s="36" t="s">
        <v>292</v>
      </c>
      <c r="C243" s="36" t="s">
        <v>632</v>
      </c>
      <c r="D243" s="37" t="s">
        <v>47</v>
      </c>
      <c r="E243" s="38">
        <v>4.41</v>
      </c>
      <c r="F243" s="38">
        <v>0</v>
      </c>
      <c r="G243" s="38">
        <v>0</v>
      </c>
      <c r="H243" s="38">
        <v>0</v>
      </c>
      <c r="I243" s="38">
        <v>4.41</v>
      </c>
      <c r="J243" s="43">
        <v>0</v>
      </c>
    </row>
    <row r="244" spans="1:10" ht="25.5" x14ac:dyDescent="0.25">
      <c r="A244" s="35">
        <v>237</v>
      </c>
      <c r="B244" s="36" t="s">
        <v>293</v>
      </c>
      <c r="C244" s="36" t="s">
        <v>633</v>
      </c>
      <c r="D244" s="37" t="s">
        <v>47</v>
      </c>
      <c r="E244" s="38">
        <v>3.91</v>
      </c>
      <c r="F244" s="38">
        <v>0</v>
      </c>
      <c r="G244" s="38">
        <v>0</v>
      </c>
      <c r="H244" s="38">
        <v>0</v>
      </c>
      <c r="I244" s="38">
        <v>3.91</v>
      </c>
      <c r="J244" s="43">
        <v>0</v>
      </c>
    </row>
    <row r="245" spans="1:10" ht="25.5" x14ac:dyDescent="0.25">
      <c r="A245" s="35">
        <v>238</v>
      </c>
      <c r="B245" s="36" t="s">
        <v>294</v>
      </c>
      <c r="C245" s="36" t="s">
        <v>634</v>
      </c>
      <c r="D245" s="37" t="s">
        <v>47</v>
      </c>
      <c r="E245" s="38">
        <v>4.6900000000000004</v>
      </c>
      <c r="F245" s="38">
        <v>0</v>
      </c>
      <c r="G245" s="38">
        <v>0</v>
      </c>
      <c r="H245" s="38">
        <v>0</v>
      </c>
      <c r="I245" s="38">
        <v>4.6900000000000004</v>
      </c>
      <c r="J245" s="43">
        <v>0</v>
      </c>
    </row>
    <row r="246" spans="1:10" ht="25.5" x14ac:dyDescent="0.25">
      <c r="A246" s="35">
        <v>239</v>
      </c>
      <c r="B246" s="36" t="s">
        <v>295</v>
      </c>
      <c r="C246" s="36" t="s">
        <v>635</v>
      </c>
      <c r="D246" s="37" t="s">
        <v>47</v>
      </c>
      <c r="E246" s="38">
        <v>5.6</v>
      </c>
      <c r="F246" s="38">
        <v>0</v>
      </c>
      <c r="G246" s="38">
        <v>0</v>
      </c>
      <c r="H246" s="38">
        <v>0</v>
      </c>
      <c r="I246" s="38">
        <v>5.6</v>
      </c>
      <c r="J246" s="43">
        <v>0</v>
      </c>
    </row>
    <row r="247" spans="1:10" ht="25.5" x14ac:dyDescent="0.25">
      <c r="A247" s="35">
        <v>240</v>
      </c>
      <c r="B247" s="36" t="s">
        <v>296</v>
      </c>
      <c r="C247" s="36" t="s">
        <v>636</v>
      </c>
      <c r="D247" s="37" t="s">
        <v>47</v>
      </c>
      <c r="E247" s="38">
        <v>6.84</v>
      </c>
      <c r="F247" s="38">
        <v>0</v>
      </c>
      <c r="G247" s="38">
        <v>0</v>
      </c>
      <c r="H247" s="38">
        <v>0</v>
      </c>
      <c r="I247" s="38">
        <v>6.84</v>
      </c>
      <c r="J247" s="43">
        <v>0</v>
      </c>
    </row>
    <row r="248" spans="1:10" ht="25.5" x14ac:dyDescent="0.25">
      <c r="A248" s="35">
        <v>241</v>
      </c>
      <c r="B248" s="36" t="s">
        <v>297</v>
      </c>
      <c r="C248" s="36" t="s">
        <v>637</v>
      </c>
      <c r="D248" s="37" t="s">
        <v>47</v>
      </c>
      <c r="E248" s="38">
        <v>7.55</v>
      </c>
      <c r="F248" s="38">
        <v>0</v>
      </c>
      <c r="G248" s="38">
        <v>0</v>
      </c>
      <c r="H248" s="38">
        <v>0</v>
      </c>
      <c r="I248" s="38">
        <v>7.55</v>
      </c>
      <c r="J248" s="43">
        <v>0</v>
      </c>
    </row>
    <row r="249" spans="1:10" ht="25.5" x14ac:dyDescent="0.25">
      <c r="A249" s="35">
        <v>242</v>
      </c>
      <c r="B249" s="36" t="s">
        <v>298</v>
      </c>
      <c r="C249" s="36" t="s">
        <v>638</v>
      </c>
      <c r="D249" s="37" t="s">
        <v>47</v>
      </c>
      <c r="E249" s="38">
        <v>7.82</v>
      </c>
      <c r="F249" s="38">
        <v>0</v>
      </c>
      <c r="G249" s="38">
        <v>0</v>
      </c>
      <c r="H249" s="38">
        <v>0</v>
      </c>
      <c r="I249" s="38">
        <v>7.82</v>
      </c>
      <c r="J249" s="43">
        <v>0</v>
      </c>
    </row>
    <row r="250" spans="1:10" ht="25.5" x14ac:dyDescent="0.25">
      <c r="A250" s="35">
        <v>243</v>
      </c>
      <c r="B250" s="36" t="s">
        <v>299</v>
      </c>
      <c r="C250" s="36" t="s">
        <v>639</v>
      </c>
      <c r="D250" s="37" t="s">
        <v>47</v>
      </c>
      <c r="E250" s="38">
        <v>10.55</v>
      </c>
      <c r="F250" s="38">
        <v>0</v>
      </c>
      <c r="G250" s="38">
        <v>0</v>
      </c>
      <c r="H250" s="38">
        <v>0</v>
      </c>
      <c r="I250" s="38">
        <v>10.55</v>
      </c>
      <c r="J250" s="43">
        <v>0</v>
      </c>
    </row>
    <row r="251" spans="1:10" ht="25.5" x14ac:dyDescent="0.25">
      <c r="A251" s="35">
        <v>244</v>
      </c>
      <c r="B251" s="36" t="s">
        <v>300</v>
      </c>
      <c r="C251" s="36" t="s">
        <v>640</v>
      </c>
      <c r="D251" s="37" t="s">
        <v>47</v>
      </c>
      <c r="E251" s="38">
        <v>22.02</v>
      </c>
      <c r="F251" s="38">
        <v>0</v>
      </c>
      <c r="G251" s="38">
        <v>0</v>
      </c>
      <c r="H251" s="38">
        <v>0</v>
      </c>
      <c r="I251" s="38">
        <v>22.02</v>
      </c>
      <c r="J251" s="43">
        <v>0</v>
      </c>
    </row>
    <row r="252" spans="1:10" ht="25.5" x14ac:dyDescent="0.25">
      <c r="A252" s="35">
        <v>245</v>
      </c>
      <c r="B252" s="36" t="s">
        <v>301</v>
      </c>
      <c r="C252" s="36" t="s">
        <v>641</v>
      </c>
      <c r="D252" s="37" t="s">
        <v>47</v>
      </c>
      <c r="E252" s="38">
        <v>10.69</v>
      </c>
      <c r="F252" s="38">
        <v>0</v>
      </c>
      <c r="G252" s="38">
        <v>0</v>
      </c>
      <c r="H252" s="38">
        <v>0</v>
      </c>
      <c r="I252" s="38">
        <v>10.69</v>
      </c>
      <c r="J252" s="43">
        <v>0</v>
      </c>
    </row>
    <row r="253" spans="1:10" ht="25.5" x14ac:dyDescent="0.25">
      <c r="A253" s="35">
        <v>246</v>
      </c>
      <c r="B253" s="36" t="s">
        <v>302</v>
      </c>
      <c r="C253" s="36" t="s">
        <v>642</v>
      </c>
      <c r="D253" s="37" t="s">
        <v>47</v>
      </c>
      <c r="E253" s="38">
        <v>12.51</v>
      </c>
      <c r="F253" s="38">
        <v>0</v>
      </c>
      <c r="G253" s="38">
        <v>0</v>
      </c>
      <c r="H253" s="38">
        <v>0</v>
      </c>
      <c r="I253" s="38">
        <v>12.51</v>
      </c>
      <c r="J253" s="43">
        <v>0</v>
      </c>
    </row>
    <row r="254" spans="1:10" ht="25.5" x14ac:dyDescent="0.25">
      <c r="A254" s="35">
        <v>247</v>
      </c>
      <c r="B254" s="36" t="s">
        <v>303</v>
      </c>
      <c r="C254" s="36" t="s">
        <v>643</v>
      </c>
      <c r="D254" s="37" t="s">
        <v>47</v>
      </c>
      <c r="E254" s="38">
        <v>14.07</v>
      </c>
      <c r="F254" s="38">
        <v>0</v>
      </c>
      <c r="G254" s="38">
        <v>0</v>
      </c>
      <c r="H254" s="38">
        <v>0</v>
      </c>
      <c r="I254" s="38">
        <v>14.07</v>
      </c>
      <c r="J254" s="43">
        <v>0</v>
      </c>
    </row>
    <row r="255" spans="1:10" ht="25.5" x14ac:dyDescent="0.25">
      <c r="A255" s="35">
        <v>248</v>
      </c>
      <c r="B255" s="36" t="s">
        <v>304</v>
      </c>
      <c r="C255" s="36" t="s">
        <v>644</v>
      </c>
      <c r="D255" s="37" t="s">
        <v>47</v>
      </c>
      <c r="E255" s="38">
        <v>16.61</v>
      </c>
      <c r="F255" s="38">
        <v>0</v>
      </c>
      <c r="G255" s="38">
        <v>0</v>
      </c>
      <c r="H255" s="38">
        <v>0</v>
      </c>
      <c r="I255" s="38">
        <v>16.61</v>
      </c>
      <c r="J255" s="43">
        <v>0</v>
      </c>
    </row>
    <row r="256" spans="1:10" ht="25.5" x14ac:dyDescent="0.25">
      <c r="A256" s="35">
        <v>249</v>
      </c>
      <c r="B256" s="36" t="s">
        <v>305</v>
      </c>
      <c r="C256" s="36" t="s">
        <v>645</v>
      </c>
      <c r="D256" s="37" t="s">
        <v>47</v>
      </c>
      <c r="E256" s="38">
        <v>20.85</v>
      </c>
      <c r="F256" s="38">
        <v>0</v>
      </c>
      <c r="G256" s="38">
        <v>0</v>
      </c>
      <c r="H256" s="38">
        <v>0</v>
      </c>
      <c r="I256" s="38">
        <v>20.85</v>
      </c>
      <c r="J256" s="43">
        <v>0</v>
      </c>
    </row>
    <row r="257" spans="1:10" ht="25.5" x14ac:dyDescent="0.25">
      <c r="A257" s="35">
        <v>250</v>
      </c>
      <c r="B257" s="36" t="s">
        <v>306</v>
      </c>
      <c r="C257" s="36" t="s">
        <v>646</v>
      </c>
      <c r="D257" s="37" t="s">
        <v>47</v>
      </c>
      <c r="E257" s="38">
        <v>23.72</v>
      </c>
      <c r="F257" s="38">
        <v>0</v>
      </c>
      <c r="G257" s="38">
        <v>0</v>
      </c>
      <c r="H257" s="38">
        <v>0</v>
      </c>
      <c r="I257" s="38">
        <v>23.72</v>
      </c>
      <c r="J257" s="43">
        <v>0</v>
      </c>
    </row>
    <row r="258" spans="1:10" ht="25.5" x14ac:dyDescent="0.25">
      <c r="A258" s="35">
        <v>251</v>
      </c>
      <c r="B258" s="36" t="s">
        <v>307</v>
      </c>
      <c r="C258" s="36" t="s">
        <v>647</v>
      </c>
      <c r="D258" s="37" t="s">
        <v>47</v>
      </c>
      <c r="E258" s="38">
        <v>29.32</v>
      </c>
      <c r="F258" s="38">
        <v>0</v>
      </c>
      <c r="G258" s="38">
        <v>0</v>
      </c>
      <c r="H258" s="38">
        <v>0</v>
      </c>
      <c r="I258" s="38">
        <v>29.32</v>
      </c>
      <c r="J258" s="43">
        <v>0</v>
      </c>
    </row>
    <row r="259" spans="1:10" ht="25.5" x14ac:dyDescent="0.25">
      <c r="A259" s="35">
        <v>252</v>
      </c>
      <c r="B259" s="36" t="s">
        <v>308</v>
      </c>
      <c r="C259" s="36" t="s">
        <v>648</v>
      </c>
      <c r="D259" s="37" t="s">
        <v>47</v>
      </c>
      <c r="E259" s="38">
        <v>37.270000000000003</v>
      </c>
      <c r="F259" s="38">
        <v>0</v>
      </c>
      <c r="G259" s="38">
        <v>0</v>
      </c>
      <c r="H259" s="38">
        <v>0</v>
      </c>
      <c r="I259" s="38">
        <v>37.270000000000003</v>
      </c>
      <c r="J259" s="43">
        <v>0</v>
      </c>
    </row>
    <row r="260" spans="1:10" ht="25.5" x14ac:dyDescent="0.25">
      <c r="A260" s="35">
        <v>253</v>
      </c>
      <c r="B260" s="36" t="s">
        <v>309</v>
      </c>
      <c r="C260" s="36" t="s">
        <v>649</v>
      </c>
      <c r="D260" s="37" t="s">
        <v>47</v>
      </c>
      <c r="E260" s="38">
        <v>41.05</v>
      </c>
      <c r="F260" s="38">
        <v>0</v>
      </c>
      <c r="G260" s="38">
        <v>0</v>
      </c>
      <c r="H260" s="38">
        <v>0</v>
      </c>
      <c r="I260" s="38">
        <v>41.05</v>
      </c>
      <c r="J260" s="43">
        <v>0</v>
      </c>
    </row>
    <row r="261" spans="1:10" ht="25.5" x14ac:dyDescent="0.25">
      <c r="A261" s="35">
        <v>254</v>
      </c>
      <c r="B261" s="36" t="s">
        <v>310</v>
      </c>
      <c r="C261" s="36" t="s">
        <v>650</v>
      </c>
      <c r="D261" s="37" t="s">
        <v>47</v>
      </c>
      <c r="E261" s="38">
        <v>15.32</v>
      </c>
      <c r="F261" s="38">
        <v>0</v>
      </c>
      <c r="G261" s="38">
        <v>0</v>
      </c>
      <c r="H261" s="38">
        <v>0</v>
      </c>
      <c r="I261" s="38">
        <v>15.32</v>
      </c>
      <c r="J261" s="43">
        <v>0</v>
      </c>
    </row>
    <row r="262" spans="1:10" ht="25.5" x14ac:dyDescent="0.25">
      <c r="A262" s="35">
        <v>255</v>
      </c>
      <c r="B262" s="36" t="s">
        <v>311</v>
      </c>
      <c r="C262" s="36" t="s">
        <v>651</v>
      </c>
      <c r="D262" s="37" t="s">
        <v>47</v>
      </c>
      <c r="E262" s="38">
        <v>21.76</v>
      </c>
      <c r="F262" s="38">
        <v>0</v>
      </c>
      <c r="G262" s="38">
        <v>0</v>
      </c>
      <c r="H262" s="38">
        <v>0</v>
      </c>
      <c r="I262" s="38">
        <v>21.76</v>
      </c>
      <c r="J262" s="43">
        <v>0</v>
      </c>
    </row>
    <row r="263" spans="1:10" ht="25.5" x14ac:dyDescent="0.25">
      <c r="A263" s="35">
        <v>256</v>
      </c>
      <c r="B263" s="36" t="s">
        <v>312</v>
      </c>
      <c r="C263" s="36" t="s">
        <v>652</v>
      </c>
      <c r="D263" s="37" t="s">
        <v>47</v>
      </c>
      <c r="E263" s="38">
        <v>26.58</v>
      </c>
      <c r="F263" s="38">
        <v>0</v>
      </c>
      <c r="G263" s="38">
        <v>0</v>
      </c>
      <c r="H263" s="38">
        <v>0</v>
      </c>
      <c r="I263" s="38">
        <v>26.58</v>
      </c>
      <c r="J263" s="43">
        <v>0</v>
      </c>
    </row>
    <row r="264" spans="1:10" ht="25.5" x14ac:dyDescent="0.25">
      <c r="A264" s="35">
        <v>257</v>
      </c>
      <c r="B264" s="36" t="s">
        <v>313</v>
      </c>
      <c r="C264" s="36" t="s">
        <v>653</v>
      </c>
      <c r="D264" s="37" t="s">
        <v>47</v>
      </c>
      <c r="E264" s="38">
        <v>36.479999999999997</v>
      </c>
      <c r="F264" s="38">
        <v>0</v>
      </c>
      <c r="G264" s="38">
        <v>0</v>
      </c>
      <c r="H264" s="38">
        <v>0</v>
      </c>
      <c r="I264" s="38">
        <v>36.479999999999997</v>
      </c>
      <c r="J264" s="43">
        <v>0</v>
      </c>
    </row>
    <row r="265" spans="1:10" ht="25.5" x14ac:dyDescent="0.25">
      <c r="A265" s="35">
        <v>258</v>
      </c>
      <c r="B265" s="36" t="s">
        <v>314</v>
      </c>
      <c r="C265" s="36" t="s">
        <v>654</v>
      </c>
      <c r="D265" s="37" t="s">
        <v>47</v>
      </c>
      <c r="E265" s="38">
        <v>44.43</v>
      </c>
      <c r="F265" s="38">
        <v>0</v>
      </c>
      <c r="G265" s="38">
        <v>0</v>
      </c>
      <c r="H265" s="38">
        <v>0</v>
      </c>
      <c r="I265" s="38">
        <v>44.43</v>
      </c>
      <c r="J265" s="43">
        <v>0</v>
      </c>
    </row>
    <row r="266" spans="1:10" ht="25.5" x14ac:dyDescent="0.25">
      <c r="A266" s="35">
        <v>259</v>
      </c>
      <c r="B266" s="36" t="s">
        <v>315</v>
      </c>
      <c r="C266" s="36" t="s">
        <v>655</v>
      </c>
      <c r="D266" s="37" t="s">
        <v>47</v>
      </c>
      <c r="E266" s="38">
        <v>56.68</v>
      </c>
      <c r="F266" s="38">
        <v>0</v>
      </c>
      <c r="G266" s="38">
        <v>0</v>
      </c>
      <c r="H266" s="38">
        <v>0</v>
      </c>
      <c r="I266" s="38">
        <v>56.68</v>
      </c>
      <c r="J266" s="43">
        <v>0</v>
      </c>
    </row>
    <row r="267" spans="1:10" ht="25.5" x14ac:dyDescent="0.25">
      <c r="A267" s="35">
        <v>260</v>
      </c>
      <c r="B267" s="36" t="s">
        <v>316</v>
      </c>
      <c r="C267" s="36" t="s">
        <v>656</v>
      </c>
      <c r="D267" s="37" t="s">
        <v>47</v>
      </c>
      <c r="E267" s="38">
        <v>62.02</v>
      </c>
      <c r="F267" s="38">
        <v>0</v>
      </c>
      <c r="G267" s="38">
        <v>0</v>
      </c>
      <c r="H267" s="38">
        <v>0</v>
      </c>
      <c r="I267" s="38">
        <v>62.02</v>
      </c>
      <c r="J267" s="43">
        <v>0</v>
      </c>
    </row>
    <row r="268" spans="1:10" ht="25.5" x14ac:dyDescent="0.25">
      <c r="A268" s="35">
        <v>261</v>
      </c>
      <c r="B268" s="36" t="s">
        <v>317</v>
      </c>
      <c r="C268" s="36" t="s">
        <v>657</v>
      </c>
      <c r="D268" s="37" t="s">
        <v>47</v>
      </c>
      <c r="E268" s="38">
        <v>88.73</v>
      </c>
      <c r="F268" s="38">
        <v>0</v>
      </c>
      <c r="G268" s="38">
        <v>0</v>
      </c>
      <c r="H268" s="38">
        <v>0</v>
      </c>
      <c r="I268" s="38">
        <v>88.73</v>
      </c>
      <c r="J268" s="43">
        <v>0</v>
      </c>
    </row>
    <row r="269" spans="1:10" ht="25.5" x14ac:dyDescent="0.25">
      <c r="A269" s="35">
        <v>262</v>
      </c>
      <c r="B269" s="36" t="s">
        <v>318</v>
      </c>
      <c r="C269" s="36" t="s">
        <v>658</v>
      </c>
      <c r="D269" s="37" t="s">
        <v>47</v>
      </c>
      <c r="E269" s="38">
        <v>25.54</v>
      </c>
      <c r="F269" s="38">
        <v>0</v>
      </c>
      <c r="G269" s="38">
        <v>0</v>
      </c>
      <c r="H269" s="38">
        <v>0</v>
      </c>
      <c r="I269" s="38">
        <v>25.54</v>
      </c>
      <c r="J269" s="43">
        <v>0</v>
      </c>
    </row>
    <row r="270" spans="1:10" ht="25.5" x14ac:dyDescent="0.25">
      <c r="A270" s="35">
        <v>263</v>
      </c>
      <c r="B270" s="36" t="s">
        <v>319</v>
      </c>
      <c r="C270" s="36" t="s">
        <v>659</v>
      </c>
      <c r="D270" s="37" t="s">
        <v>47</v>
      </c>
      <c r="E270" s="38">
        <v>34.909999999999997</v>
      </c>
      <c r="F270" s="38">
        <v>0</v>
      </c>
      <c r="G270" s="38">
        <v>0</v>
      </c>
      <c r="H270" s="38">
        <v>0</v>
      </c>
      <c r="I270" s="38">
        <v>34.909999999999997</v>
      </c>
      <c r="J270" s="43">
        <v>0</v>
      </c>
    </row>
    <row r="271" spans="1:10" ht="25.5" x14ac:dyDescent="0.25">
      <c r="A271" s="35">
        <v>264</v>
      </c>
      <c r="B271" s="36" t="s">
        <v>320</v>
      </c>
      <c r="C271" s="36" t="s">
        <v>660</v>
      </c>
      <c r="D271" s="37" t="s">
        <v>47</v>
      </c>
      <c r="E271" s="38">
        <v>43.19</v>
      </c>
      <c r="F271" s="38">
        <v>0</v>
      </c>
      <c r="G271" s="38">
        <v>0</v>
      </c>
      <c r="H271" s="38">
        <v>0</v>
      </c>
      <c r="I271" s="38">
        <v>43.19</v>
      </c>
      <c r="J271" s="43">
        <v>0</v>
      </c>
    </row>
    <row r="272" spans="1:10" ht="25.5" x14ac:dyDescent="0.25">
      <c r="A272" s="35">
        <v>265</v>
      </c>
      <c r="B272" s="36" t="s">
        <v>321</v>
      </c>
      <c r="C272" s="36" t="s">
        <v>661</v>
      </c>
      <c r="D272" s="37" t="s">
        <v>47</v>
      </c>
      <c r="E272" s="38">
        <v>47.88</v>
      </c>
      <c r="F272" s="38">
        <v>0</v>
      </c>
      <c r="G272" s="38">
        <v>0</v>
      </c>
      <c r="H272" s="38">
        <v>0</v>
      </c>
      <c r="I272" s="38">
        <v>47.88</v>
      </c>
      <c r="J272" s="43">
        <v>0</v>
      </c>
    </row>
    <row r="273" spans="1:10" ht="25.5" x14ac:dyDescent="0.25">
      <c r="A273" s="35">
        <v>266</v>
      </c>
      <c r="B273" s="36" t="s">
        <v>322</v>
      </c>
      <c r="C273" s="36" t="s">
        <v>662</v>
      </c>
      <c r="D273" s="37" t="s">
        <v>47</v>
      </c>
      <c r="E273" s="38">
        <v>59.29</v>
      </c>
      <c r="F273" s="38">
        <v>0</v>
      </c>
      <c r="G273" s="38">
        <v>0</v>
      </c>
      <c r="H273" s="38">
        <v>0</v>
      </c>
      <c r="I273" s="38">
        <v>59.29</v>
      </c>
      <c r="J273" s="43">
        <v>0</v>
      </c>
    </row>
    <row r="274" spans="1:10" ht="25.5" x14ac:dyDescent="0.25">
      <c r="A274" s="35">
        <v>267</v>
      </c>
      <c r="B274" s="36" t="s">
        <v>323</v>
      </c>
      <c r="C274" s="36" t="s">
        <v>663</v>
      </c>
      <c r="D274" s="37" t="s">
        <v>47</v>
      </c>
      <c r="E274" s="38">
        <v>71.790000000000006</v>
      </c>
      <c r="F274" s="38">
        <v>0</v>
      </c>
      <c r="G274" s="38">
        <v>0</v>
      </c>
      <c r="H274" s="38">
        <v>0</v>
      </c>
      <c r="I274" s="38">
        <v>71.790000000000006</v>
      </c>
      <c r="J274" s="43">
        <v>0</v>
      </c>
    </row>
    <row r="275" spans="1:10" ht="25.5" x14ac:dyDescent="0.25">
      <c r="A275" s="35">
        <v>268</v>
      </c>
      <c r="B275" s="36" t="s">
        <v>324</v>
      </c>
      <c r="C275" s="36" t="s">
        <v>664</v>
      </c>
      <c r="D275" s="37" t="s">
        <v>47</v>
      </c>
      <c r="E275" s="38">
        <v>80.14</v>
      </c>
      <c r="F275" s="38">
        <v>0</v>
      </c>
      <c r="G275" s="38">
        <v>0</v>
      </c>
      <c r="H275" s="38">
        <v>0</v>
      </c>
      <c r="I275" s="38">
        <v>80.14</v>
      </c>
      <c r="J275" s="43">
        <v>0</v>
      </c>
    </row>
    <row r="276" spans="1:10" ht="25.5" x14ac:dyDescent="0.25">
      <c r="A276" s="35">
        <v>269</v>
      </c>
      <c r="B276" s="36" t="s">
        <v>325</v>
      </c>
      <c r="C276" s="36" t="s">
        <v>665</v>
      </c>
      <c r="D276" s="37" t="s">
        <v>47</v>
      </c>
      <c r="E276" s="38">
        <v>115.32</v>
      </c>
      <c r="F276" s="38">
        <v>0</v>
      </c>
      <c r="G276" s="38">
        <v>0</v>
      </c>
      <c r="H276" s="38">
        <v>0</v>
      </c>
      <c r="I276" s="38">
        <v>115.32</v>
      </c>
      <c r="J276" s="43">
        <v>0</v>
      </c>
    </row>
    <row r="277" spans="1:10" ht="25.5" x14ac:dyDescent="0.25">
      <c r="A277" s="35">
        <v>270</v>
      </c>
      <c r="B277" s="35" t="s">
        <v>326</v>
      </c>
      <c r="C277" s="36" t="s">
        <v>666</v>
      </c>
      <c r="D277" s="41" t="s">
        <v>47</v>
      </c>
      <c r="E277" s="38">
        <v>1.4</v>
      </c>
      <c r="F277" s="38">
        <v>0</v>
      </c>
      <c r="G277" s="38">
        <v>0</v>
      </c>
      <c r="H277" s="38">
        <v>0</v>
      </c>
      <c r="I277" s="38">
        <v>1.4</v>
      </c>
      <c r="J277" s="43">
        <v>0</v>
      </c>
    </row>
    <row r="278" spans="1:10" ht="25.5" x14ac:dyDescent="0.25">
      <c r="A278" s="35">
        <v>271</v>
      </c>
      <c r="B278" s="35" t="s">
        <v>327</v>
      </c>
      <c r="C278" s="36" t="s">
        <v>667</v>
      </c>
      <c r="D278" s="41" t="s">
        <v>47</v>
      </c>
      <c r="E278" s="38">
        <v>2.06</v>
      </c>
      <c r="F278" s="38">
        <v>0</v>
      </c>
      <c r="G278" s="38">
        <v>0</v>
      </c>
      <c r="H278" s="38">
        <v>0</v>
      </c>
      <c r="I278" s="38">
        <v>2.06</v>
      </c>
      <c r="J278" s="43">
        <v>0</v>
      </c>
    </row>
    <row r="279" spans="1:10" ht="25.5" x14ac:dyDescent="0.25">
      <c r="A279" s="35">
        <v>272</v>
      </c>
      <c r="B279" s="35" t="s">
        <v>328</v>
      </c>
      <c r="C279" s="36" t="s">
        <v>668</v>
      </c>
      <c r="D279" s="41" t="s">
        <v>47</v>
      </c>
      <c r="E279" s="38">
        <v>3.26</v>
      </c>
      <c r="F279" s="38">
        <v>0</v>
      </c>
      <c r="G279" s="38">
        <v>0</v>
      </c>
      <c r="H279" s="38">
        <v>0</v>
      </c>
      <c r="I279" s="38">
        <v>3.26</v>
      </c>
      <c r="J279" s="43">
        <v>0</v>
      </c>
    </row>
    <row r="280" spans="1:10" ht="25.5" x14ac:dyDescent="0.25">
      <c r="A280" s="35">
        <v>273</v>
      </c>
      <c r="B280" s="35" t="s">
        <v>329</v>
      </c>
      <c r="C280" s="36" t="s">
        <v>669</v>
      </c>
      <c r="D280" s="41" t="s">
        <v>47</v>
      </c>
      <c r="E280" s="38">
        <v>5.12</v>
      </c>
      <c r="F280" s="38">
        <v>0</v>
      </c>
      <c r="G280" s="38">
        <v>0</v>
      </c>
      <c r="H280" s="38">
        <v>0</v>
      </c>
      <c r="I280" s="38">
        <v>5.12</v>
      </c>
      <c r="J280" s="43">
        <v>0</v>
      </c>
    </row>
    <row r="281" spans="1:10" ht="25.5" x14ac:dyDescent="0.25">
      <c r="A281" s="35">
        <v>274</v>
      </c>
      <c r="B281" s="35" t="s">
        <v>330</v>
      </c>
      <c r="C281" s="36" t="s">
        <v>670</v>
      </c>
      <c r="D281" s="41" t="s">
        <v>47</v>
      </c>
      <c r="E281" s="38">
        <v>7.97</v>
      </c>
      <c r="F281" s="38">
        <v>0</v>
      </c>
      <c r="G281" s="38">
        <v>0</v>
      </c>
      <c r="H281" s="38">
        <v>0</v>
      </c>
      <c r="I281" s="38">
        <v>7.97</v>
      </c>
      <c r="J281" s="43">
        <v>0</v>
      </c>
    </row>
    <row r="282" spans="1:10" ht="25.5" x14ac:dyDescent="0.25">
      <c r="A282" s="35">
        <v>275</v>
      </c>
      <c r="B282" s="35" t="s">
        <v>331</v>
      </c>
      <c r="C282" s="36" t="s">
        <v>671</v>
      </c>
      <c r="D282" s="41" t="s">
        <v>47</v>
      </c>
      <c r="E282" s="38">
        <v>12.5</v>
      </c>
      <c r="F282" s="38">
        <v>0</v>
      </c>
      <c r="G282" s="38">
        <v>0</v>
      </c>
      <c r="H282" s="38">
        <v>0</v>
      </c>
      <c r="I282" s="38">
        <v>12.5</v>
      </c>
      <c r="J282" s="43">
        <v>0</v>
      </c>
    </row>
    <row r="283" spans="1:10" ht="25.5" x14ac:dyDescent="0.25">
      <c r="A283" s="35">
        <v>276</v>
      </c>
      <c r="B283" s="35" t="s">
        <v>332</v>
      </c>
      <c r="C283" s="36" t="s">
        <v>672</v>
      </c>
      <c r="D283" s="41" t="s">
        <v>47</v>
      </c>
      <c r="E283" s="38">
        <v>16.32</v>
      </c>
      <c r="F283" s="38">
        <v>0</v>
      </c>
      <c r="G283" s="38">
        <v>0</v>
      </c>
      <c r="H283" s="38">
        <v>0</v>
      </c>
      <c r="I283" s="38">
        <v>16.32</v>
      </c>
      <c r="J283" s="43">
        <v>0</v>
      </c>
    </row>
    <row r="284" spans="1:10" ht="25.5" x14ac:dyDescent="0.25">
      <c r="A284" s="35">
        <v>277</v>
      </c>
      <c r="B284" s="35" t="s">
        <v>333</v>
      </c>
      <c r="C284" s="36" t="s">
        <v>673</v>
      </c>
      <c r="D284" s="41" t="s">
        <v>47</v>
      </c>
      <c r="E284" s="38">
        <v>23.39</v>
      </c>
      <c r="F284" s="38">
        <v>0</v>
      </c>
      <c r="G284" s="38">
        <v>0</v>
      </c>
      <c r="H284" s="38">
        <v>0</v>
      </c>
      <c r="I284" s="38">
        <v>23.39</v>
      </c>
      <c r="J284" s="43">
        <v>0</v>
      </c>
    </row>
    <row r="285" spans="1:10" ht="25.5" x14ac:dyDescent="0.25">
      <c r="A285" s="35">
        <v>278</v>
      </c>
      <c r="B285" s="35" t="s">
        <v>334</v>
      </c>
      <c r="C285" s="36" t="s">
        <v>674</v>
      </c>
      <c r="D285" s="41" t="s">
        <v>47</v>
      </c>
      <c r="E285" s="38">
        <v>35.020000000000003</v>
      </c>
      <c r="F285" s="38">
        <v>0</v>
      </c>
      <c r="G285" s="38">
        <v>0</v>
      </c>
      <c r="H285" s="38">
        <v>0</v>
      </c>
      <c r="I285" s="38">
        <v>35.020000000000003</v>
      </c>
      <c r="J285" s="43">
        <v>0</v>
      </c>
    </row>
    <row r="286" spans="1:10" ht="25.5" x14ac:dyDescent="0.25">
      <c r="A286" s="35">
        <v>279</v>
      </c>
      <c r="B286" s="35" t="s">
        <v>335</v>
      </c>
      <c r="C286" s="36" t="s">
        <v>675</v>
      </c>
      <c r="D286" s="41" t="s">
        <v>47</v>
      </c>
      <c r="E286" s="38">
        <v>45.01</v>
      </c>
      <c r="F286" s="38">
        <v>0</v>
      </c>
      <c r="G286" s="38">
        <v>0</v>
      </c>
      <c r="H286" s="38">
        <v>0</v>
      </c>
      <c r="I286" s="38">
        <v>45.01</v>
      </c>
      <c r="J286" s="43">
        <v>0</v>
      </c>
    </row>
    <row r="287" spans="1:10" ht="25.5" x14ac:dyDescent="0.25">
      <c r="A287" s="35">
        <v>280</v>
      </c>
      <c r="B287" s="35" t="s">
        <v>676</v>
      </c>
      <c r="C287" s="36" t="s">
        <v>677</v>
      </c>
      <c r="D287" s="41" t="s">
        <v>47</v>
      </c>
      <c r="E287" s="38">
        <v>54.22</v>
      </c>
      <c r="F287" s="38">
        <v>0</v>
      </c>
      <c r="G287" s="38">
        <v>0</v>
      </c>
      <c r="H287" s="38">
        <v>0</v>
      </c>
      <c r="I287" s="38">
        <v>54.22</v>
      </c>
      <c r="J287" s="43">
        <v>0</v>
      </c>
    </row>
    <row r="288" spans="1:10" ht="25.5" x14ac:dyDescent="0.25">
      <c r="A288" s="35">
        <v>281</v>
      </c>
      <c r="B288" s="35" t="s">
        <v>336</v>
      </c>
      <c r="C288" s="36" t="s">
        <v>678</v>
      </c>
      <c r="D288" s="41" t="s">
        <v>47</v>
      </c>
      <c r="E288" s="38">
        <v>70.52</v>
      </c>
      <c r="F288" s="38">
        <v>0</v>
      </c>
      <c r="G288" s="38">
        <v>0</v>
      </c>
      <c r="H288" s="38">
        <v>0</v>
      </c>
      <c r="I288" s="38">
        <v>70.52</v>
      </c>
      <c r="J288" s="43">
        <v>0</v>
      </c>
    </row>
    <row r="289" spans="1:10" ht="25.5" x14ac:dyDescent="0.25">
      <c r="A289" s="35">
        <v>282</v>
      </c>
      <c r="B289" s="35" t="s">
        <v>337</v>
      </c>
      <c r="C289" s="36" t="s">
        <v>679</v>
      </c>
      <c r="D289" s="41" t="s">
        <v>47</v>
      </c>
      <c r="E289" s="38">
        <v>89.18</v>
      </c>
      <c r="F289" s="38">
        <v>0</v>
      </c>
      <c r="G289" s="38">
        <v>0</v>
      </c>
      <c r="H289" s="38">
        <v>0</v>
      </c>
      <c r="I289" s="38">
        <v>89.18</v>
      </c>
      <c r="J289" s="43">
        <v>0</v>
      </c>
    </row>
    <row r="290" spans="1:10" ht="25.5" x14ac:dyDescent="0.25">
      <c r="A290" s="35">
        <v>283</v>
      </c>
      <c r="B290" s="35" t="s">
        <v>338</v>
      </c>
      <c r="C290" s="36" t="s">
        <v>680</v>
      </c>
      <c r="D290" s="41" t="s">
        <v>47</v>
      </c>
      <c r="E290" s="38">
        <v>110.28</v>
      </c>
      <c r="F290" s="38">
        <v>0</v>
      </c>
      <c r="G290" s="38">
        <v>0</v>
      </c>
      <c r="H290" s="38">
        <v>0</v>
      </c>
      <c r="I290" s="38">
        <v>110.28</v>
      </c>
      <c r="J290" s="43">
        <v>0</v>
      </c>
    </row>
    <row r="291" spans="1:10" ht="51" x14ac:dyDescent="0.25">
      <c r="A291" s="35">
        <v>284</v>
      </c>
      <c r="B291" s="35" t="s">
        <v>402</v>
      </c>
      <c r="C291" s="36" t="s">
        <v>681</v>
      </c>
      <c r="D291" s="41" t="s">
        <v>47</v>
      </c>
      <c r="E291" s="38">
        <v>53.03</v>
      </c>
      <c r="F291" s="38">
        <v>0</v>
      </c>
      <c r="G291" s="38">
        <v>0</v>
      </c>
      <c r="H291" s="38">
        <v>0</v>
      </c>
      <c r="I291" s="38">
        <v>53.03</v>
      </c>
      <c r="J291" s="43">
        <v>0</v>
      </c>
    </row>
    <row r="292" spans="1:10" ht="51" x14ac:dyDescent="0.25">
      <c r="A292" s="35">
        <v>285</v>
      </c>
      <c r="B292" s="35" t="s">
        <v>403</v>
      </c>
      <c r="C292" s="36" t="s">
        <v>682</v>
      </c>
      <c r="D292" s="41" t="s">
        <v>47</v>
      </c>
      <c r="E292" s="38">
        <v>53.64</v>
      </c>
      <c r="F292" s="38">
        <v>0</v>
      </c>
      <c r="G292" s="38">
        <v>0</v>
      </c>
      <c r="H292" s="38">
        <v>0</v>
      </c>
      <c r="I292" s="38">
        <v>53.64</v>
      </c>
      <c r="J292" s="43">
        <v>0</v>
      </c>
    </row>
    <row r="293" spans="1:10" ht="51" x14ac:dyDescent="0.25">
      <c r="A293" s="35">
        <v>286</v>
      </c>
      <c r="B293" s="35" t="s">
        <v>404</v>
      </c>
      <c r="C293" s="36" t="s">
        <v>683</v>
      </c>
      <c r="D293" s="41" t="s">
        <v>47</v>
      </c>
      <c r="E293" s="38">
        <v>73.37</v>
      </c>
      <c r="F293" s="38">
        <v>0</v>
      </c>
      <c r="G293" s="38">
        <v>0</v>
      </c>
      <c r="H293" s="38">
        <v>0</v>
      </c>
      <c r="I293" s="38">
        <v>73.37</v>
      </c>
      <c r="J293" s="43">
        <v>0</v>
      </c>
    </row>
    <row r="294" spans="1:10" ht="51" x14ac:dyDescent="0.25">
      <c r="A294" s="35">
        <v>287</v>
      </c>
      <c r="B294" s="35" t="s">
        <v>405</v>
      </c>
      <c r="C294" s="36" t="s">
        <v>684</v>
      </c>
      <c r="D294" s="41" t="s">
        <v>47</v>
      </c>
      <c r="E294" s="38">
        <v>78.83</v>
      </c>
      <c r="F294" s="38">
        <v>0</v>
      </c>
      <c r="G294" s="38">
        <v>0</v>
      </c>
      <c r="H294" s="38">
        <v>0</v>
      </c>
      <c r="I294" s="38">
        <v>78.83</v>
      </c>
      <c r="J294" s="43">
        <v>0</v>
      </c>
    </row>
    <row r="295" spans="1:10" ht="51" x14ac:dyDescent="0.25">
      <c r="A295" s="35">
        <v>288</v>
      </c>
      <c r="B295" s="35" t="s">
        <v>406</v>
      </c>
      <c r="C295" s="36" t="s">
        <v>685</v>
      </c>
      <c r="D295" s="41" t="s">
        <v>47</v>
      </c>
      <c r="E295" s="38">
        <v>110.51</v>
      </c>
      <c r="F295" s="38">
        <v>0</v>
      </c>
      <c r="G295" s="38">
        <v>0</v>
      </c>
      <c r="H295" s="38">
        <v>0</v>
      </c>
      <c r="I295" s="38">
        <v>110.51</v>
      </c>
      <c r="J295" s="43">
        <v>0</v>
      </c>
    </row>
    <row r="296" spans="1:10" ht="51" x14ac:dyDescent="0.25">
      <c r="A296" s="35">
        <v>289</v>
      </c>
      <c r="B296" s="35" t="s">
        <v>407</v>
      </c>
      <c r="C296" s="36" t="s">
        <v>686</v>
      </c>
      <c r="D296" s="41" t="s">
        <v>47</v>
      </c>
      <c r="E296" s="38">
        <v>148.76</v>
      </c>
      <c r="F296" s="38">
        <v>0</v>
      </c>
      <c r="G296" s="38">
        <v>0</v>
      </c>
      <c r="H296" s="38">
        <v>0</v>
      </c>
      <c r="I296" s="38">
        <v>148.76</v>
      </c>
      <c r="J296" s="43">
        <v>0</v>
      </c>
    </row>
    <row r="297" spans="1:10" ht="51" x14ac:dyDescent="0.25">
      <c r="A297" s="35">
        <v>290</v>
      </c>
      <c r="B297" s="35" t="s">
        <v>408</v>
      </c>
      <c r="C297" s="36" t="s">
        <v>687</v>
      </c>
      <c r="D297" s="41" t="s">
        <v>47</v>
      </c>
      <c r="E297" s="38">
        <v>177.91</v>
      </c>
      <c r="F297" s="38">
        <v>0</v>
      </c>
      <c r="G297" s="38">
        <v>0</v>
      </c>
      <c r="H297" s="38">
        <v>0</v>
      </c>
      <c r="I297" s="38">
        <v>177.91</v>
      </c>
      <c r="J297" s="43">
        <v>0</v>
      </c>
    </row>
    <row r="298" spans="1:10" ht="51" x14ac:dyDescent="0.25">
      <c r="A298" s="35">
        <v>291</v>
      </c>
      <c r="B298" s="35" t="s">
        <v>409</v>
      </c>
      <c r="C298" s="36" t="s">
        <v>688</v>
      </c>
      <c r="D298" s="41" t="s">
        <v>47</v>
      </c>
      <c r="E298" s="38">
        <v>242.68</v>
      </c>
      <c r="F298" s="38">
        <v>0</v>
      </c>
      <c r="G298" s="38">
        <v>0</v>
      </c>
      <c r="H298" s="38">
        <v>0</v>
      </c>
      <c r="I298" s="38">
        <v>242.68</v>
      </c>
      <c r="J298" s="43">
        <v>0</v>
      </c>
    </row>
    <row r="299" spans="1:10" ht="51" x14ac:dyDescent="0.25">
      <c r="A299" s="35">
        <v>292</v>
      </c>
      <c r="B299" s="35" t="s">
        <v>410</v>
      </c>
      <c r="C299" s="36" t="s">
        <v>689</v>
      </c>
      <c r="D299" s="41" t="s">
        <v>47</v>
      </c>
      <c r="E299" s="38">
        <v>273.14</v>
      </c>
      <c r="F299" s="38">
        <v>0</v>
      </c>
      <c r="G299" s="38">
        <v>0</v>
      </c>
      <c r="H299" s="38">
        <v>0</v>
      </c>
      <c r="I299" s="38">
        <v>273.14</v>
      </c>
      <c r="J299" s="43">
        <v>0</v>
      </c>
    </row>
    <row r="300" spans="1:10" ht="51" x14ac:dyDescent="0.25">
      <c r="A300" s="35">
        <v>293</v>
      </c>
      <c r="B300" s="35" t="s">
        <v>411</v>
      </c>
      <c r="C300" s="36" t="s">
        <v>690</v>
      </c>
      <c r="D300" s="41" t="s">
        <v>47</v>
      </c>
      <c r="E300" s="38">
        <v>340.54</v>
      </c>
      <c r="F300" s="38">
        <v>0</v>
      </c>
      <c r="G300" s="38">
        <v>0</v>
      </c>
      <c r="H300" s="38">
        <v>0</v>
      </c>
      <c r="I300" s="38">
        <v>340.54</v>
      </c>
      <c r="J300" s="43">
        <v>0</v>
      </c>
    </row>
    <row r="301" spans="1:10" ht="51" x14ac:dyDescent="0.25">
      <c r="A301" s="35">
        <v>294</v>
      </c>
      <c r="B301" s="35" t="s">
        <v>412</v>
      </c>
      <c r="C301" s="36" t="s">
        <v>691</v>
      </c>
      <c r="D301" s="41" t="s">
        <v>47</v>
      </c>
      <c r="E301" s="38">
        <v>379.7</v>
      </c>
      <c r="F301" s="38">
        <v>0</v>
      </c>
      <c r="G301" s="38">
        <v>0</v>
      </c>
      <c r="H301" s="38">
        <v>0</v>
      </c>
      <c r="I301" s="38">
        <v>379.7</v>
      </c>
      <c r="J301" s="43">
        <v>0</v>
      </c>
    </row>
    <row r="302" spans="1:10" ht="51" x14ac:dyDescent="0.25">
      <c r="A302" s="35">
        <v>295</v>
      </c>
      <c r="B302" s="35" t="s">
        <v>413</v>
      </c>
      <c r="C302" s="36" t="s">
        <v>692</v>
      </c>
      <c r="D302" s="41" t="s">
        <v>47</v>
      </c>
      <c r="E302" s="38">
        <v>480.7</v>
      </c>
      <c r="F302" s="38">
        <v>0</v>
      </c>
      <c r="G302" s="38">
        <v>0</v>
      </c>
      <c r="H302" s="38">
        <v>0</v>
      </c>
      <c r="I302" s="38">
        <v>480.7</v>
      </c>
      <c r="J302" s="43">
        <v>0</v>
      </c>
    </row>
    <row r="303" spans="1:10" ht="51" x14ac:dyDescent="0.25">
      <c r="A303" s="35">
        <v>296</v>
      </c>
      <c r="B303" s="35" t="s">
        <v>414</v>
      </c>
      <c r="C303" s="36" t="s">
        <v>693</v>
      </c>
      <c r="D303" s="41" t="s">
        <v>47</v>
      </c>
      <c r="E303" s="38">
        <v>701.82</v>
      </c>
      <c r="F303" s="38">
        <v>0</v>
      </c>
      <c r="G303" s="38">
        <v>0</v>
      </c>
      <c r="H303" s="38">
        <v>0</v>
      </c>
      <c r="I303" s="38">
        <v>701.82</v>
      </c>
      <c r="J303" s="43">
        <v>0</v>
      </c>
    </row>
    <row r="304" spans="1:10" ht="51" x14ac:dyDescent="0.25">
      <c r="A304" s="35">
        <v>297</v>
      </c>
      <c r="B304" s="35" t="s">
        <v>415</v>
      </c>
      <c r="C304" s="36" t="s">
        <v>694</v>
      </c>
      <c r="D304" s="41" t="s">
        <v>47</v>
      </c>
      <c r="E304" s="38">
        <v>878.92</v>
      </c>
      <c r="F304" s="38">
        <v>0</v>
      </c>
      <c r="G304" s="38">
        <v>0</v>
      </c>
      <c r="H304" s="38">
        <v>0</v>
      </c>
      <c r="I304" s="38">
        <v>878.92</v>
      </c>
      <c r="J304" s="43">
        <v>0</v>
      </c>
    </row>
    <row r="305" spans="1:10" ht="51" x14ac:dyDescent="0.25">
      <c r="A305" s="35">
        <v>298</v>
      </c>
      <c r="B305" s="35" t="s">
        <v>416</v>
      </c>
      <c r="C305" s="36" t="s">
        <v>695</v>
      </c>
      <c r="D305" s="41" t="s">
        <v>47</v>
      </c>
      <c r="E305" s="38">
        <v>1079.8</v>
      </c>
      <c r="F305" s="38">
        <v>0</v>
      </c>
      <c r="G305" s="38">
        <v>0</v>
      </c>
      <c r="H305" s="38">
        <v>0</v>
      </c>
      <c r="I305" s="38">
        <v>1079.8</v>
      </c>
      <c r="J305" s="43">
        <v>0</v>
      </c>
    </row>
    <row r="306" spans="1:10" ht="38.25" x14ac:dyDescent="0.25">
      <c r="A306" s="35">
        <v>299</v>
      </c>
      <c r="B306" s="35" t="s">
        <v>417</v>
      </c>
      <c r="C306" s="36" t="s">
        <v>696</v>
      </c>
      <c r="D306" s="41" t="s">
        <v>47</v>
      </c>
      <c r="E306" s="38">
        <v>1210.45</v>
      </c>
      <c r="F306" s="38">
        <v>0</v>
      </c>
      <c r="G306" s="38">
        <v>0</v>
      </c>
      <c r="H306" s="38">
        <v>0</v>
      </c>
      <c r="I306" s="38">
        <v>1210.45</v>
      </c>
      <c r="J306" s="43">
        <v>0</v>
      </c>
    </row>
    <row r="307" spans="1:10" ht="25.5" x14ac:dyDescent="0.25">
      <c r="A307" s="35">
        <v>300</v>
      </c>
      <c r="B307" s="35" t="s">
        <v>339</v>
      </c>
      <c r="C307" s="36" t="s">
        <v>697</v>
      </c>
      <c r="D307" s="37" t="s">
        <v>47</v>
      </c>
      <c r="E307" s="38">
        <v>8.51</v>
      </c>
      <c r="F307" s="38">
        <v>0</v>
      </c>
      <c r="G307" s="38">
        <v>0</v>
      </c>
      <c r="H307" s="38">
        <v>0</v>
      </c>
      <c r="I307" s="38">
        <v>8.51</v>
      </c>
      <c r="J307" s="43">
        <v>0</v>
      </c>
    </row>
    <row r="308" spans="1:10" ht="25.5" x14ac:dyDescent="0.25">
      <c r="A308" s="35">
        <v>301</v>
      </c>
      <c r="B308" s="35" t="s">
        <v>340</v>
      </c>
      <c r="C308" s="36" t="s">
        <v>698</v>
      </c>
      <c r="D308" s="37" t="s">
        <v>47</v>
      </c>
      <c r="E308" s="38">
        <v>11.11</v>
      </c>
      <c r="F308" s="38">
        <v>0</v>
      </c>
      <c r="G308" s="38">
        <v>0</v>
      </c>
      <c r="H308" s="38">
        <v>0</v>
      </c>
      <c r="I308" s="38">
        <v>11.11</v>
      </c>
      <c r="J308" s="43">
        <v>0</v>
      </c>
    </row>
    <row r="309" spans="1:10" ht="25.5" x14ac:dyDescent="0.25">
      <c r="A309" s="35">
        <v>302</v>
      </c>
      <c r="B309" s="35" t="s">
        <v>341</v>
      </c>
      <c r="C309" s="36" t="s">
        <v>699</v>
      </c>
      <c r="D309" s="37" t="s">
        <v>47</v>
      </c>
      <c r="E309" s="38">
        <v>18.11</v>
      </c>
      <c r="F309" s="38">
        <v>0</v>
      </c>
      <c r="G309" s="38">
        <v>0</v>
      </c>
      <c r="H309" s="38">
        <v>0</v>
      </c>
      <c r="I309" s="38">
        <v>18.11</v>
      </c>
      <c r="J309" s="43">
        <v>0</v>
      </c>
    </row>
    <row r="310" spans="1:10" ht="25.5" x14ac:dyDescent="0.25">
      <c r="A310" s="35">
        <v>303</v>
      </c>
      <c r="B310" s="35" t="s">
        <v>342</v>
      </c>
      <c r="C310" s="36" t="s">
        <v>700</v>
      </c>
      <c r="D310" s="37" t="s">
        <v>47</v>
      </c>
      <c r="E310" s="38">
        <v>27.72</v>
      </c>
      <c r="F310" s="38">
        <v>0</v>
      </c>
      <c r="G310" s="38">
        <v>0</v>
      </c>
      <c r="H310" s="38">
        <v>0</v>
      </c>
      <c r="I310" s="38">
        <v>27.72</v>
      </c>
      <c r="J310" s="43">
        <v>0</v>
      </c>
    </row>
    <row r="311" spans="1:10" ht="25.5" x14ac:dyDescent="0.25">
      <c r="A311" s="35">
        <v>304</v>
      </c>
      <c r="B311" s="35" t="s">
        <v>343</v>
      </c>
      <c r="C311" s="36" t="s">
        <v>701</v>
      </c>
      <c r="D311" s="37" t="s">
        <v>47</v>
      </c>
      <c r="E311" s="38">
        <v>43.15</v>
      </c>
      <c r="F311" s="38">
        <v>0</v>
      </c>
      <c r="G311" s="38">
        <v>0</v>
      </c>
      <c r="H311" s="38">
        <v>0</v>
      </c>
      <c r="I311" s="38">
        <v>43.15</v>
      </c>
      <c r="J311" s="43">
        <v>0</v>
      </c>
    </row>
    <row r="312" spans="1:10" ht="25.5" x14ac:dyDescent="0.25">
      <c r="A312" s="35">
        <v>305</v>
      </c>
      <c r="B312" s="35" t="s">
        <v>344</v>
      </c>
      <c r="C312" s="36" t="s">
        <v>702</v>
      </c>
      <c r="D312" s="37" t="s">
        <v>47</v>
      </c>
      <c r="E312" s="38">
        <v>69.930000000000007</v>
      </c>
      <c r="F312" s="38">
        <v>0</v>
      </c>
      <c r="G312" s="38">
        <v>0</v>
      </c>
      <c r="H312" s="38">
        <v>0</v>
      </c>
      <c r="I312" s="38">
        <v>69.930000000000007</v>
      </c>
      <c r="J312" s="43">
        <v>0</v>
      </c>
    </row>
    <row r="313" spans="1:10" ht="25.5" x14ac:dyDescent="0.25">
      <c r="A313" s="35">
        <v>306</v>
      </c>
      <c r="B313" s="35" t="s">
        <v>345</v>
      </c>
      <c r="C313" s="36" t="s">
        <v>703</v>
      </c>
      <c r="D313" s="37" t="s">
        <v>47</v>
      </c>
      <c r="E313" s="38">
        <v>114.68</v>
      </c>
      <c r="F313" s="38">
        <v>0</v>
      </c>
      <c r="G313" s="38">
        <v>0</v>
      </c>
      <c r="H313" s="38">
        <v>0</v>
      </c>
      <c r="I313" s="38">
        <v>114.68</v>
      </c>
      <c r="J313" s="43">
        <v>0</v>
      </c>
    </row>
    <row r="314" spans="1:10" ht="25.5" x14ac:dyDescent="0.25">
      <c r="A314" s="35">
        <v>307</v>
      </c>
      <c r="B314" s="35" t="s">
        <v>346</v>
      </c>
      <c r="C314" s="36" t="s">
        <v>704</v>
      </c>
      <c r="D314" s="37" t="s">
        <v>47</v>
      </c>
      <c r="E314" s="38">
        <v>176.57</v>
      </c>
      <c r="F314" s="38">
        <v>0</v>
      </c>
      <c r="G314" s="38">
        <v>0</v>
      </c>
      <c r="H314" s="38">
        <v>0</v>
      </c>
      <c r="I314" s="38">
        <v>176.57</v>
      </c>
      <c r="J314" s="43">
        <v>0</v>
      </c>
    </row>
    <row r="315" spans="1:10" ht="25.5" x14ac:dyDescent="0.25">
      <c r="A315" s="35">
        <v>308</v>
      </c>
      <c r="B315" s="35" t="s">
        <v>347</v>
      </c>
      <c r="C315" s="36" t="s">
        <v>705</v>
      </c>
      <c r="D315" s="37" t="s">
        <v>47</v>
      </c>
      <c r="E315" s="38">
        <v>300.18</v>
      </c>
      <c r="F315" s="38">
        <v>0</v>
      </c>
      <c r="G315" s="38">
        <v>0</v>
      </c>
      <c r="H315" s="38">
        <v>0</v>
      </c>
      <c r="I315" s="38">
        <v>300.18</v>
      </c>
      <c r="J315" s="43">
        <v>0</v>
      </c>
    </row>
    <row r="316" spans="1:10" ht="153" x14ac:dyDescent="0.25">
      <c r="A316" s="35">
        <v>309</v>
      </c>
      <c r="B316" s="35" t="s">
        <v>348</v>
      </c>
      <c r="C316" s="36" t="s">
        <v>706</v>
      </c>
      <c r="D316" s="37" t="s">
        <v>47</v>
      </c>
      <c r="E316" s="38">
        <v>44.22</v>
      </c>
      <c r="F316" s="38">
        <v>0</v>
      </c>
      <c r="G316" s="38">
        <v>0</v>
      </c>
      <c r="H316" s="38">
        <v>0</v>
      </c>
      <c r="I316" s="38">
        <v>44.22</v>
      </c>
      <c r="J316" s="43">
        <v>0</v>
      </c>
    </row>
    <row r="317" spans="1:10" ht="153" x14ac:dyDescent="0.25">
      <c r="A317" s="35">
        <v>310</v>
      </c>
      <c r="B317" s="35" t="s">
        <v>349</v>
      </c>
      <c r="C317" s="36" t="s">
        <v>707</v>
      </c>
      <c r="D317" s="37" t="s">
        <v>47</v>
      </c>
      <c r="E317" s="38">
        <v>47.8</v>
      </c>
      <c r="F317" s="38">
        <v>0</v>
      </c>
      <c r="G317" s="38">
        <v>0</v>
      </c>
      <c r="H317" s="38">
        <v>0</v>
      </c>
      <c r="I317" s="38">
        <v>47.8</v>
      </c>
      <c r="J317" s="43">
        <v>0</v>
      </c>
    </row>
    <row r="318" spans="1:10" ht="153" x14ac:dyDescent="0.25">
      <c r="A318" s="35">
        <v>311</v>
      </c>
      <c r="B318" s="35" t="s">
        <v>350</v>
      </c>
      <c r="C318" s="36" t="s">
        <v>708</v>
      </c>
      <c r="D318" s="37" t="s">
        <v>47</v>
      </c>
      <c r="E318" s="38">
        <v>66.41</v>
      </c>
      <c r="F318" s="38">
        <v>0</v>
      </c>
      <c r="G318" s="38">
        <v>0</v>
      </c>
      <c r="H318" s="38">
        <v>0</v>
      </c>
      <c r="I318" s="38">
        <v>66.41</v>
      </c>
      <c r="J318" s="43">
        <v>0</v>
      </c>
    </row>
    <row r="319" spans="1:10" ht="153" x14ac:dyDescent="0.25">
      <c r="A319" s="35">
        <v>312</v>
      </c>
      <c r="B319" s="35" t="s">
        <v>351</v>
      </c>
      <c r="C319" s="36" t="s">
        <v>709</v>
      </c>
      <c r="D319" s="37" t="s">
        <v>47</v>
      </c>
      <c r="E319" s="38">
        <v>100.42</v>
      </c>
      <c r="F319" s="38">
        <v>0</v>
      </c>
      <c r="G319" s="38">
        <v>0</v>
      </c>
      <c r="H319" s="38">
        <v>0</v>
      </c>
      <c r="I319" s="38">
        <v>100.42</v>
      </c>
      <c r="J319" s="43">
        <v>0</v>
      </c>
    </row>
    <row r="320" spans="1:10" ht="153" x14ac:dyDescent="0.25">
      <c r="A320" s="35">
        <v>313</v>
      </c>
      <c r="B320" s="35" t="s">
        <v>352</v>
      </c>
      <c r="C320" s="36" t="s">
        <v>710</v>
      </c>
      <c r="D320" s="37" t="s">
        <v>47</v>
      </c>
      <c r="E320" s="38">
        <v>139.47</v>
      </c>
      <c r="F320" s="38">
        <v>0</v>
      </c>
      <c r="G320" s="38">
        <v>0</v>
      </c>
      <c r="H320" s="38">
        <v>0</v>
      </c>
      <c r="I320" s="38">
        <v>139.47</v>
      </c>
      <c r="J320" s="43">
        <v>0</v>
      </c>
    </row>
    <row r="321" spans="1:10" ht="153" x14ac:dyDescent="0.25">
      <c r="A321" s="35">
        <v>314</v>
      </c>
      <c r="B321" s="35" t="s">
        <v>353</v>
      </c>
      <c r="C321" s="36" t="s">
        <v>711</v>
      </c>
      <c r="D321" s="37" t="s">
        <v>47</v>
      </c>
      <c r="E321" s="38">
        <v>201.89</v>
      </c>
      <c r="F321" s="38">
        <v>0</v>
      </c>
      <c r="G321" s="38">
        <v>0</v>
      </c>
      <c r="H321" s="38">
        <v>0</v>
      </c>
      <c r="I321" s="38">
        <v>201.89</v>
      </c>
      <c r="J321" s="43">
        <v>0</v>
      </c>
    </row>
    <row r="322" spans="1:10" ht="153" x14ac:dyDescent="0.25">
      <c r="A322" s="35">
        <v>315</v>
      </c>
      <c r="B322" s="35" t="s">
        <v>354</v>
      </c>
      <c r="C322" s="36" t="s">
        <v>712</v>
      </c>
      <c r="D322" s="37" t="s">
        <v>47</v>
      </c>
      <c r="E322" s="38">
        <v>212.52</v>
      </c>
      <c r="F322" s="38">
        <v>0</v>
      </c>
      <c r="G322" s="38">
        <v>0</v>
      </c>
      <c r="H322" s="38">
        <v>0</v>
      </c>
      <c r="I322" s="38">
        <v>212.52</v>
      </c>
      <c r="J322" s="43">
        <v>0</v>
      </c>
    </row>
    <row r="323" spans="1:10" ht="153" x14ac:dyDescent="0.25">
      <c r="A323" s="35">
        <v>316</v>
      </c>
      <c r="B323" s="35" t="s">
        <v>355</v>
      </c>
      <c r="C323" s="36" t="s">
        <v>713</v>
      </c>
      <c r="D323" s="37" t="s">
        <v>47</v>
      </c>
      <c r="E323" s="38">
        <v>279.82</v>
      </c>
      <c r="F323" s="38">
        <v>0</v>
      </c>
      <c r="G323" s="38">
        <v>0</v>
      </c>
      <c r="H323" s="38">
        <v>0</v>
      </c>
      <c r="I323" s="38">
        <v>279.82</v>
      </c>
      <c r="J323" s="43">
        <v>0</v>
      </c>
    </row>
    <row r="324" spans="1:10" ht="38.25" x14ac:dyDescent="0.25">
      <c r="A324" s="35">
        <v>317</v>
      </c>
      <c r="B324" s="35" t="s">
        <v>714</v>
      </c>
      <c r="C324" s="36" t="s">
        <v>715</v>
      </c>
      <c r="D324" s="37" t="s">
        <v>58</v>
      </c>
      <c r="E324" s="38">
        <v>9.74</v>
      </c>
      <c r="F324" s="38">
        <v>0</v>
      </c>
      <c r="G324" s="38">
        <v>0</v>
      </c>
      <c r="H324" s="38">
        <v>0</v>
      </c>
      <c r="I324" s="38">
        <v>9.74</v>
      </c>
      <c r="J324" s="43">
        <v>0</v>
      </c>
    </row>
    <row r="325" spans="1:10" ht="38.25" x14ac:dyDescent="0.25">
      <c r="A325" s="35">
        <v>318</v>
      </c>
      <c r="B325" s="35" t="s">
        <v>716</v>
      </c>
      <c r="C325" s="36" t="s">
        <v>717</v>
      </c>
      <c r="D325" s="37" t="s">
        <v>58</v>
      </c>
      <c r="E325" s="38">
        <v>18.71</v>
      </c>
      <c r="F325" s="38">
        <v>0</v>
      </c>
      <c r="G325" s="38">
        <v>0</v>
      </c>
      <c r="H325" s="38">
        <v>0</v>
      </c>
      <c r="I325" s="38">
        <v>18.71</v>
      </c>
      <c r="J325" s="43">
        <v>0</v>
      </c>
    </row>
    <row r="326" spans="1:10" ht="38.25" x14ac:dyDescent="0.25">
      <c r="A326" s="35">
        <v>319</v>
      </c>
      <c r="B326" s="35" t="s">
        <v>718</v>
      </c>
      <c r="C326" s="36" t="s">
        <v>719</v>
      </c>
      <c r="D326" s="37" t="s">
        <v>58</v>
      </c>
      <c r="E326" s="38">
        <v>25.06</v>
      </c>
      <c r="F326" s="38">
        <v>0</v>
      </c>
      <c r="G326" s="38">
        <v>0</v>
      </c>
      <c r="H326" s="38">
        <v>0</v>
      </c>
      <c r="I326" s="38">
        <v>25.06</v>
      </c>
      <c r="J326" s="43">
        <v>0</v>
      </c>
    </row>
    <row r="327" spans="1:10" ht="38.25" x14ac:dyDescent="0.25">
      <c r="A327" s="35">
        <v>320</v>
      </c>
      <c r="B327" s="35" t="s">
        <v>720</v>
      </c>
      <c r="C327" s="36" t="s">
        <v>721</v>
      </c>
      <c r="D327" s="37" t="s">
        <v>58</v>
      </c>
      <c r="E327" s="38">
        <v>38.909999999999997</v>
      </c>
      <c r="F327" s="38">
        <v>0</v>
      </c>
      <c r="G327" s="38">
        <v>0</v>
      </c>
      <c r="H327" s="38">
        <v>0</v>
      </c>
      <c r="I327" s="38">
        <v>38.909999999999997</v>
      </c>
      <c r="J327" s="43">
        <v>0</v>
      </c>
    </row>
    <row r="328" spans="1:10" ht="38.25" x14ac:dyDescent="0.25">
      <c r="A328" s="35">
        <v>321</v>
      </c>
      <c r="B328" s="35" t="s">
        <v>722</v>
      </c>
      <c r="C328" s="36" t="s">
        <v>723</v>
      </c>
      <c r="D328" s="37" t="s">
        <v>58</v>
      </c>
      <c r="E328" s="38">
        <v>9.4499999999999993</v>
      </c>
      <c r="F328" s="38">
        <v>0</v>
      </c>
      <c r="G328" s="38">
        <v>0</v>
      </c>
      <c r="H328" s="38">
        <v>0</v>
      </c>
      <c r="I328" s="38">
        <v>9.4499999999999993</v>
      </c>
      <c r="J328" s="43">
        <v>0</v>
      </c>
    </row>
    <row r="329" spans="1:10" ht="38.25" x14ac:dyDescent="0.25">
      <c r="A329" s="35">
        <v>322</v>
      </c>
      <c r="B329" s="35" t="s">
        <v>724</v>
      </c>
      <c r="C329" s="36" t="s">
        <v>725</v>
      </c>
      <c r="D329" s="37" t="s">
        <v>58</v>
      </c>
      <c r="E329" s="38">
        <v>17.86</v>
      </c>
      <c r="F329" s="38">
        <v>0</v>
      </c>
      <c r="G329" s="38">
        <v>0</v>
      </c>
      <c r="H329" s="38">
        <v>0</v>
      </c>
      <c r="I329" s="38">
        <v>17.86</v>
      </c>
      <c r="J329" s="43">
        <v>0</v>
      </c>
    </row>
    <row r="330" spans="1:10" ht="38.25" x14ac:dyDescent="0.25">
      <c r="A330" s="35">
        <v>323</v>
      </c>
      <c r="B330" s="35" t="s">
        <v>726</v>
      </c>
      <c r="C330" s="36" t="s">
        <v>727</v>
      </c>
      <c r="D330" s="37" t="s">
        <v>58</v>
      </c>
      <c r="E330" s="38">
        <v>23.55</v>
      </c>
      <c r="F330" s="38">
        <v>0</v>
      </c>
      <c r="G330" s="38">
        <v>0</v>
      </c>
      <c r="H330" s="38">
        <v>0</v>
      </c>
      <c r="I330" s="38">
        <v>23.55</v>
      </c>
      <c r="J330" s="43">
        <v>0</v>
      </c>
    </row>
    <row r="331" spans="1:10" ht="38.25" x14ac:dyDescent="0.25">
      <c r="A331" s="35">
        <v>324</v>
      </c>
      <c r="B331" s="35" t="s">
        <v>728</v>
      </c>
      <c r="C331" s="36" t="s">
        <v>729</v>
      </c>
      <c r="D331" s="37" t="s">
        <v>58</v>
      </c>
      <c r="E331" s="38">
        <v>35.71</v>
      </c>
      <c r="F331" s="38">
        <v>0</v>
      </c>
      <c r="G331" s="38">
        <v>0</v>
      </c>
      <c r="H331" s="38">
        <v>0</v>
      </c>
      <c r="I331" s="38">
        <v>35.71</v>
      </c>
      <c r="J331" s="43">
        <v>0</v>
      </c>
    </row>
    <row r="332" spans="1:10" ht="38.25" x14ac:dyDescent="0.25">
      <c r="A332" s="35">
        <v>325</v>
      </c>
      <c r="B332" s="35" t="s">
        <v>730</v>
      </c>
      <c r="C332" s="36" t="s">
        <v>731</v>
      </c>
      <c r="D332" s="37" t="s">
        <v>58</v>
      </c>
      <c r="E332" s="38">
        <v>4.9800000000000004</v>
      </c>
      <c r="F332" s="38">
        <v>0</v>
      </c>
      <c r="G332" s="38">
        <v>0</v>
      </c>
      <c r="H332" s="38">
        <v>0</v>
      </c>
      <c r="I332" s="38">
        <v>4.9800000000000004</v>
      </c>
      <c r="J332" s="43">
        <v>0</v>
      </c>
    </row>
    <row r="333" spans="1:10" ht="38.25" x14ac:dyDescent="0.25">
      <c r="A333" s="35">
        <v>326</v>
      </c>
      <c r="B333" s="35" t="s">
        <v>732</v>
      </c>
      <c r="C333" s="36" t="s">
        <v>733</v>
      </c>
      <c r="D333" s="37" t="s">
        <v>58</v>
      </c>
      <c r="E333" s="38">
        <v>6.3</v>
      </c>
      <c r="F333" s="38">
        <v>0</v>
      </c>
      <c r="G333" s="38">
        <v>0</v>
      </c>
      <c r="H333" s="38">
        <v>0</v>
      </c>
      <c r="I333" s="38">
        <v>6.3</v>
      </c>
      <c r="J333" s="43">
        <v>0</v>
      </c>
    </row>
    <row r="334" spans="1:10" ht="38.25" x14ac:dyDescent="0.25">
      <c r="A334" s="35">
        <v>327</v>
      </c>
      <c r="B334" s="35" t="s">
        <v>734</v>
      </c>
      <c r="C334" s="36" t="s">
        <v>735</v>
      </c>
      <c r="D334" s="37" t="s">
        <v>58</v>
      </c>
      <c r="E334" s="38">
        <v>9.4499999999999993</v>
      </c>
      <c r="F334" s="38">
        <v>0</v>
      </c>
      <c r="G334" s="38">
        <v>0</v>
      </c>
      <c r="H334" s="38">
        <v>0</v>
      </c>
      <c r="I334" s="38">
        <v>9.4499999999999993</v>
      </c>
      <c r="J334" s="43">
        <v>0</v>
      </c>
    </row>
    <row r="335" spans="1:10" ht="38.25" x14ac:dyDescent="0.25">
      <c r="A335" s="35">
        <v>328</v>
      </c>
      <c r="B335" s="35" t="s">
        <v>736</v>
      </c>
      <c r="C335" s="36" t="s">
        <v>737</v>
      </c>
      <c r="D335" s="37" t="s">
        <v>58</v>
      </c>
      <c r="E335" s="38">
        <v>13.95</v>
      </c>
      <c r="F335" s="38">
        <v>0</v>
      </c>
      <c r="G335" s="38">
        <v>0</v>
      </c>
      <c r="H335" s="38">
        <v>0</v>
      </c>
      <c r="I335" s="38">
        <v>13.95</v>
      </c>
      <c r="J335" s="43">
        <v>0</v>
      </c>
    </row>
    <row r="336" spans="1:10" ht="89.25" x14ac:dyDescent="0.25">
      <c r="A336" s="35">
        <v>329</v>
      </c>
      <c r="B336" s="35" t="s">
        <v>356</v>
      </c>
      <c r="C336" s="36" t="s">
        <v>738</v>
      </c>
      <c r="D336" s="37" t="s">
        <v>739</v>
      </c>
      <c r="E336" s="38">
        <v>2.85</v>
      </c>
      <c r="F336" s="38">
        <v>0</v>
      </c>
      <c r="G336" s="38">
        <v>0</v>
      </c>
      <c r="H336" s="38">
        <v>0</v>
      </c>
      <c r="I336" s="38">
        <v>2.85</v>
      </c>
      <c r="J336" s="43">
        <v>0</v>
      </c>
    </row>
    <row r="337" spans="1:10" ht="76.5" x14ac:dyDescent="0.25">
      <c r="A337" s="35">
        <v>330</v>
      </c>
      <c r="B337" s="35" t="s">
        <v>357</v>
      </c>
      <c r="C337" s="36" t="s">
        <v>740</v>
      </c>
      <c r="D337" s="37" t="s">
        <v>739</v>
      </c>
      <c r="E337" s="38">
        <v>2.85</v>
      </c>
      <c r="F337" s="38">
        <v>0</v>
      </c>
      <c r="G337" s="38">
        <v>0</v>
      </c>
      <c r="H337" s="38">
        <v>0</v>
      </c>
      <c r="I337" s="38">
        <v>2.85</v>
      </c>
      <c r="J337" s="43">
        <v>0</v>
      </c>
    </row>
    <row r="338" spans="1:10" ht="76.5" x14ac:dyDescent="0.25">
      <c r="A338" s="35">
        <v>331</v>
      </c>
      <c r="B338" s="35" t="s">
        <v>358</v>
      </c>
      <c r="C338" s="36" t="s">
        <v>741</v>
      </c>
      <c r="D338" s="37" t="s">
        <v>739</v>
      </c>
      <c r="E338" s="38">
        <v>2.85</v>
      </c>
      <c r="F338" s="38">
        <v>0</v>
      </c>
      <c r="G338" s="38">
        <v>0</v>
      </c>
      <c r="H338" s="38">
        <v>0</v>
      </c>
      <c r="I338" s="38">
        <v>2.85</v>
      </c>
      <c r="J338" s="43">
        <v>0</v>
      </c>
    </row>
    <row r="339" spans="1:10" x14ac:dyDescent="0.25">
      <c r="A339" s="35">
        <v>332</v>
      </c>
      <c r="B339" s="35" t="s">
        <v>742</v>
      </c>
      <c r="C339" s="36" t="s">
        <v>743</v>
      </c>
      <c r="D339" s="37" t="s">
        <v>58</v>
      </c>
      <c r="E339" s="38">
        <v>0.63</v>
      </c>
      <c r="F339" s="38">
        <v>0</v>
      </c>
      <c r="G339" s="38">
        <v>0</v>
      </c>
      <c r="H339" s="38">
        <v>0</v>
      </c>
      <c r="I339" s="38">
        <v>0.63</v>
      </c>
      <c r="J339" s="43">
        <v>0</v>
      </c>
    </row>
    <row r="340" spans="1:10" x14ac:dyDescent="0.25">
      <c r="A340" s="35">
        <v>333</v>
      </c>
      <c r="B340" s="35" t="s">
        <v>744</v>
      </c>
      <c r="C340" s="36" t="s">
        <v>745</v>
      </c>
      <c r="D340" s="37" t="s">
        <v>58</v>
      </c>
      <c r="E340" s="38">
        <v>0.63</v>
      </c>
      <c r="F340" s="38">
        <v>0</v>
      </c>
      <c r="G340" s="38">
        <v>0</v>
      </c>
      <c r="H340" s="38">
        <v>0</v>
      </c>
      <c r="I340" s="38">
        <v>0.63</v>
      </c>
      <c r="J340" s="43">
        <v>0</v>
      </c>
    </row>
    <row r="341" spans="1:10" x14ac:dyDescent="0.25">
      <c r="A341" s="35">
        <v>334</v>
      </c>
      <c r="B341" s="35" t="s">
        <v>746</v>
      </c>
      <c r="C341" s="36" t="s">
        <v>747</v>
      </c>
      <c r="D341" s="37" t="s">
        <v>58</v>
      </c>
      <c r="E341" s="38">
        <v>1.27</v>
      </c>
      <c r="F341" s="38">
        <v>0</v>
      </c>
      <c r="G341" s="38">
        <v>0</v>
      </c>
      <c r="H341" s="38">
        <v>0</v>
      </c>
      <c r="I341" s="38">
        <v>1.27</v>
      </c>
      <c r="J341" s="43">
        <v>0</v>
      </c>
    </row>
    <row r="342" spans="1:10" x14ac:dyDescent="0.25">
      <c r="A342" s="35">
        <v>335</v>
      </c>
      <c r="B342" s="35" t="s">
        <v>748</v>
      </c>
      <c r="C342" s="36" t="s">
        <v>749</v>
      </c>
      <c r="D342" s="37" t="s">
        <v>58</v>
      </c>
      <c r="E342" s="38">
        <v>1.01</v>
      </c>
      <c r="F342" s="38">
        <v>0</v>
      </c>
      <c r="G342" s="38">
        <v>0</v>
      </c>
      <c r="H342" s="38">
        <v>0</v>
      </c>
      <c r="I342" s="38">
        <v>1.01</v>
      </c>
      <c r="J342" s="43">
        <v>0</v>
      </c>
    </row>
    <row r="343" spans="1:10" x14ac:dyDescent="0.25">
      <c r="A343" s="35">
        <v>336</v>
      </c>
      <c r="B343" s="35" t="s">
        <v>750</v>
      </c>
      <c r="C343" s="36" t="s">
        <v>751</v>
      </c>
      <c r="D343" s="37" t="s">
        <v>58</v>
      </c>
      <c r="E343" s="38">
        <v>1.47</v>
      </c>
      <c r="F343" s="38">
        <v>0</v>
      </c>
      <c r="G343" s="38">
        <v>0</v>
      </c>
      <c r="H343" s="38">
        <v>0</v>
      </c>
      <c r="I343" s="38">
        <v>1.47</v>
      </c>
      <c r="J343" s="43">
        <v>0</v>
      </c>
    </row>
    <row r="344" spans="1:10" x14ac:dyDescent="0.25">
      <c r="A344" s="35">
        <v>337</v>
      </c>
      <c r="B344" s="35" t="s">
        <v>752</v>
      </c>
      <c r="C344" s="36" t="s">
        <v>753</v>
      </c>
      <c r="D344" s="37" t="s">
        <v>58</v>
      </c>
      <c r="E344" s="38">
        <v>2.0099999999999998</v>
      </c>
      <c r="F344" s="38">
        <v>0</v>
      </c>
      <c r="G344" s="38">
        <v>0</v>
      </c>
      <c r="H344" s="38">
        <v>0</v>
      </c>
      <c r="I344" s="38">
        <v>2.0099999999999998</v>
      </c>
      <c r="J344" s="43">
        <v>0</v>
      </c>
    </row>
    <row r="345" spans="1:10" x14ac:dyDescent="0.25">
      <c r="A345" s="35">
        <v>338</v>
      </c>
      <c r="B345" s="35" t="s">
        <v>754</v>
      </c>
      <c r="C345" s="36" t="s">
        <v>755</v>
      </c>
      <c r="D345" s="37" t="s">
        <v>58</v>
      </c>
      <c r="E345" s="38">
        <v>1.53</v>
      </c>
      <c r="F345" s="38">
        <v>0</v>
      </c>
      <c r="G345" s="38">
        <v>0</v>
      </c>
      <c r="H345" s="38">
        <v>0</v>
      </c>
      <c r="I345" s="38">
        <v>1.53</v>
      </c>
      <c r="J345" s="43">
        <v>0</v>
      </c>
    </row>
    <row r="346" spans="1:10" x14ac:dyDescent="0.25">
      <c r="A346" s="35">
        <v>339</v>
      </c>
      <c r="B346" s="35" t="s">
        <v>756</v>
      </c>
      <c r="C346" s="36" t="s">
        <v>757</v>
      </c>
      <c r="D346" s="37" t="s">
        <v>58</v>
      </c>
      <c r="E346" s="38">
        <v>1.8</v>
      </c>
      <c r="F346" s="38">
        <v>0</v>
      </c>
      <c r="G346" s="38">
        <v>0</v>
      </c>
      <c r="H346" s="38">
        <v>0</v>
      </c>
      <c r="I346" s="38">
        <v>1.8</v>
      </c>
      <c r="J346" s="43">
        <v>0</v>
      </c>
    </row>
    <row r="347" spans="1:10" x14ac:dyDescent="0.25">
      <c r="A347" s="35">
        <v>340</v>
      </c>
      <c r="B347" s="35" t="s">
        <v>758</v>
      </c>
      <c r="C347" s="36" t="s">
        <v>759</v>
      </c>
      <c r="D347" s="37" t="s">
        <v>58</v>
      </c>
      <c r="E347" s="38">
        <v>4.87</v>
      </c>
      <c r="F347" s="38">
        <v>0</v>
      </c>
      <c r="G347" s="38">
        <v>0</v>
      </c>
      <c r="H347" s="38">
        <v>0</v>
      </c>
      <c r="I347" s="38">
        <v>4.87</v>
      </c>
      <c r="J347" s="43">
        <v>0</v>
      </c>
    </row>
    <row r="348" spans="1:10" x14ac:dyDescent="0.25">
      <c r="A348" s="35">
        <v>341</v>
      </c>
      <c r="B348" s="35" t="s">
        <v>760</v>
      </c>
      <c r="C348" s="36" t="s">
        <v>761</v>
      </c>
      <c r="D348" s="37" t="s">
        <v>58</v>
      </c>
      <c r="E348" s="38">
        <v>3.69</v>
      </c>
      <c r="F348" s="38">
        <v>0</v>
      </c>
      <c r="G348" s="38">
        <v>0</v>
      </c>
      <c r="H348" s="38">
        <v>0</v>
      </c>
      <c r="I348" s="38">
        <v>3.69</v>
      </c>
      <c r="J348" s="43">
        <v>0</v>
      </c>
    </row>
    <row r="349" spans="1:10" x14ac:dyDescent="0.25">
      <c r="A349" s="35">
        <v>342</v>
      </c>
      <c r="B349" s="35" t="s">
        <v>762</v>
      </c>
      <c r="C349" s="36" t="s">
        <v>763</v>
      </c>
      <c r="D349" s="37" t="s">
        <v>58</v>
      </c>
      <c r="E349" s="38">
        <v>1.1100000000000001</v>
      </c>
      <c r="F349" s="38">
        <v>0</v>
      </c>
      <c r="G349" s="38">
        <v>0</v>
      </c>
      <c r="H349" s="38">
        <v>0</v>
      </c>
      <c r="I349" s="38">
        <v>1.1100000000000001</v>
      </c>
      <c r="J349" s="43">
        <v>0</v>
      </c>
    </row>
    <row r="350" spans="1:10" x14ac:dyDescent="0.25">
      <c r="A350" s="35">
        <v>343</v>
      </c>
      <c r="B350" s="35" t="s">
        <v>764</v>
      </c>
      <c r="C350" s="36" t="s">
        <v>765</v>
      </c>
      <c r="D350" s="37" t="s">
        <v>58</v>
      </c>
      <c r="E350" s="38">
        <v>1.1399999999999999</v>
      </c>
      <c r="F350" s="38">
        <v>0</v>
      </c>
      <c r="G350" s="38">
        <v>0</v>
      </c>
      <c r="H350" s="38">
        <v>0</v>
      </c>
      <c r="I350" s="38">
        <v>1.1399999999999999</v>
      </c>
      <c r="J350" s="43">
        <v>0</v>
      </c>
    </row>
    <row r="351" spans="1:10" x14ac:dyDescent="0.25">
      <c r="A351" s="35">
        <v>344</v>
      </c>
      <c r="B351" s="35" t="s">
        <v>766</v>
      </c>
      <c r="C351" s="36" t="s">
        <v>767</v>
      </c>
      <c r="D351" s="37" t="s">
        <v>58</v>
      </c>
      <c r="E351" s="38">
        <v>1.94</v>
      </c>
      <c r="F351" s="38">
        <v>0</v>
      </c>
      <c r="G351" s="38">
        <v>0</v>
      </c>
      <c r="H351" s="38">
        <v>0</v>
      </c>
      <c r="I351" s="38">
        <v>1.94</v>
      </c>
      <c r="J351" s="43">
        <v>0</v>
      </c>
    </row>
    <row r="352" spans="1:10" x14ac:dyDescent="0.25">
      <c r="A352" s="35">
        <v>345</v>
      </c>
      <c r="B352" s="35" t="s">
        <v>768</v>
      </c>
      <c r="C352" s="36" t="s">
        <v>769</v>
      </c>
      <c r="D352" s="37" t="s">
        <v>58</v>
      </c>
      <c r="E352" s="38">
        <v>1.81</v>
      </c>
      <c r="F352" s="38">
        <v>0</v>
      </c>
      <c r="G352" s="38">
        <v>0</v>
      </c>
      <c r="H352" s="38">
        <v>0</v>
      </c>
      <c r="I352" s="38">
        <v>1.81</v>
      </c>
      <c r="J352" s="43">
        <v>0</v>
      </c>
    </row>
    <row r="353" spans="1:10" x14ac:dyDescent="0.25">
      <c r="A353" s="35">
        <v>346</v>
      </c>
      <c r="B353" s="35" t="s">
        <v>770</v>
      </c>
      <c r="C353" s="36" t="s">
        <v>771</v>
      </c>
      <c r="D353" s="37" t="s">
        <v>58</v>
      </c>
      <c r="E353" s="38">
        <v>2.37</v>
      </c>
      <c r="F353" s="38">
        <v>0</v>
      </c>
      <c r="G353" s="38">
        <v>0</v>
      </c>
      <c r="H353" s="38">
        <v>0</v>
      </c>
      <c r="I353" s="38">
        <v>2.37</v>
      </c>
      <c r="J353" s="43">
        <v>0</v>
      </c>
    </row>
    <row r="354" spans="1:10" x14ac:dyDescent="0.25">
      <c r="A354" s="35">
        <v>347</v>
      </c>
      <c r="B354" s="35" t="s">
        <v>772</v>
      </c>
      <c r="C354" s="36" t="s">
        <v>773</v>
      </c>
      <c r="D354" s="37" t="s">
        <v>58</v>
      </c>
      <c r="E354" s="38">
        <v>1.91</v>
      </c>
      <c r="F354" s="38">
        <v>0</v>
      </c>
      <c r="G354" s="38">
        <v>0</v>
      </c>
      <c r="H354" s="38">
        <v>0</v>
      </c>
      <c r="I354" s="38">
        <v>1.91</v>
      </c>
      <c r="J354" s="43">
        <v>0</v>
      </c>
    </row>
    <row r="355" spans="1:10" x14ac:dyDescent="0.25">
      <c r="A355" s="35">
        <v>348</v>
      </c>
      <c r="B355" s="35" t="s">
        <v>774</v>
      </c>
      <c r="C355" s="36" t="s">
        <v>775</v>
      </c>
      <c r="D355" s="37" t="s">
        <v>58</v>
      </c>
      <c r="E355" s="38">
        <v>2.71</v>
      </c>
      <c r="F355" s="38">
        <v>0</v>
      </c>
      <c r="G355" s="38">
        <v>0</v>
      </c>
      <c r="H355" s="38">
        <v>0</v>
      </c>
      <c r="I355" s="38">
        <v>2.71</v>
      </c>
      <c r="J355" s="43">
        <v>0</v>
      </c>
    </row>
    <row r="356" spans="1:10" x14ac:dyDescent="0.25">
      <c r="A356" s="35">
        <v>349</v>
      </c>
      <c r="B356" s="35" t="s">
        <v>776</v>
      </c>
      <c r="C356" s="36" t="s">
        <v>777</v>
      </c>
      <c r="D356" s="37" t="s">
        <v>58</v>
      </c>
      <c r="E356" s="38">
        <v>5.84</v>
      </c>
      <c r="F356" s="38">
        <v>0</v>
      </c>
      <c r="G356" s="38">
        <v>0</v>
      </c>
      <c r="H356" s="38">
        <v>0</v>
      </c>
      <c r="I356" s="38">
        <v>5.84</v>
      </c>
      <c r="J356" s="43">
        <v>0</v>
      </c>
    </row>
    <row r="357" spans="1:10" x14ac:dyDescent="0.25">
      <c r="A357" s="35">
        <v>350</v>
      </c>
      <c r="B357" s="35" t="s">
        <v>778</v>
      </c>
      <c r="C357" s="36" t="s">
        <v>779</v>
      </c>
      <c r="D357" s="37" t="s">
        <v>58</v>
      </c>
      <c r="E357" s="38">
        <v>5.49</v>
      </c>
      <c r="F357" s="38">
        <v>0</v>
      </c>
      <c r="G357" s="38">
        <v>0</v>
      </c>
      <c r="H357" s="38">
        <v>0</v>
      </c>
      <c r="I357" s="38">
        <v>5.49</v>
      </c>
      <c r="J357" s="43">
        <v>0</v>
      </c>
    </row>
    <row r="358" spans="1:10" x14ac:dyDescent="0.25">
      <c r="A358" s="35">
        <v>351</v>
      </c>
      <c r="B358" s="35" t="s">
        <v>780</v>
      </c>
      <c r="C358" s="36" t="s">
        <v>781</v>
      </c>
      <c r="D358" s="37" t="s">
        <v>58</v>
      </c>
      <c r="E358" s="38">
        <v>1.68</v>
      </c>
      <c r="F358" s="38">
        <v>0</v>
      </c>
      <c r="G358" s="38">
        <v>0</v>
      </c>
      <c r="H358" s="38">
        <v>0</v>
      </c>
      <c r="I358" s="38">
        <v>1.68</v>
      </c>
      <c r="J358" s="43">
        <v>0</v>
      </c>
    </row>
    <row r="359" spans="1:10" x14ac:dyDescent="0.25">
      <c r="A359" s="35">
        <v>352</v>
      </c>
      <c r="B359" s="35" t="s">
        <v>782</v>
      </c>
      <c r="C359" s="36" t="s">
        <v>783</v>
      </c>
      <c r="D359" s="37" t="s">
        <v>58</v>
      </c>
      <c r="E359" s="38">
        <v>1.81</v>
      </c>
      <c r="F359" s="38">
        <v>0</v>
      </c>
      <c r="G359" s="38">
        <v>0</v>
      </c>
      <c r="H359" s="38">
        <v>0</v>
      </c>
      <c r="I359" s="38">
        <v>1.81</v>
      </c>
      <c r="J359" s="43">
        <v>0</v>
      </c>
    </row>
    <row r="360" spans="1:10" x14ac:dyDescent="0.25">
      <c r="A360" s="35">
        <v>353</v>
      </c>
      <c r="B360" s="35" t="s">
        <v>784</v>
      </c>
      <c r="C360" s="36" t="s">
        <v>785</v>
      </c>
      <c r="D360" s="37" t="s">
        <v>58</v>
      </c>
      <c r="E360" s="38">
        <v>4.1399999999999997</v>
      </c>
      <c r="F360" s="38">
        <v>0</v>
      </c>
      <c r="G360" s="38">
        <v>0</v>
      </c>
      <c r="H360" s="38">
        <v>0</v>
      </c>
      <c r="I360" s="38">
        <v>4.1399999999999997</v>
      </c>
      <c r="J360" s="43">
        <v>0</v>
      </c>
    </row>
    <row r="361" spans="1:10" x14ac:dyDescent="0.25">
      <c r="A361" s="35">
        <v>354</v>
      </c>
      <c r="B361" s="35" t="s">
        <v>786</v>
      </c>
      <c r="C361" s="36" t="s">
        <v>787</v>
      </c>
      <c r="D361" s="37" t="s">
        <v>58</v>
      </c>
      <c r="E361" s="38">
        <v>3.63</v>
      </c>
      <c r="F361" s="38">
        <v>0</v>
      </c>
      <c r="G361" s="38">
        <v>0</v>
      </c>
      <c r="H361" s="38">
        <v>0</v>
      </c>
      <c r="I361" s="38">
        <v>3.63</v>
      </c>
      <c r="J361" s="43">
        <v>0</v>
      </c>
    </row>
    <row r="362" spans="1:10" x14ac:dyDescent="0.25">
      <c r="A362" s="35">
        <v>355</v>
      </c>
      <c r="B362" s="35" t="s">
        <v>788</v>
      </c>
      <c r="C362" s="36" t="s">
        <v>789</v>
      </c>
      <c r="D362" s="37" t="s">
        <v>58</v>
      </c>
      <c r="E362" s="38">
        <v>2.2799999999999998</v>
      </c>
      <c r="F362" s="38">
        <v>0</v>
      </c>
      <c r="G362" s="38">
        <v>0</v>
      </c>
      <c r="H362" s="38">
        <v>0</v>
      </c>
      <c r="I362" s="38">
        <v>2.2799999999999998</v>
      </c>
      <c r="J362" s="43">
        <v>0</v>
      </c>
    </row>
    <row r="363" spans="1:10" x14ac:dyDescent="0.25">
      <c r="A363" s="35">
        <v>356</v>
      </c>
      <c r="B363" s="35" t="s">
        <v>790</v>
      </c>
      <c r="C363" s="36" t="s">
        <v>791</v>
      </c>
      <c r="D363" s="37" t="s">
        <v>58</v>
      </c>
      <c r="E363" s="38">
        <v>2.66</v>
      </c>
      <c r="F363" s="38">
        <v>0</v>
      </c>
      <c r="G363" s="38">
        <v>0</v>
      </c>
      <c r="H363" s="38">
        <v>0</v>
      </c>
      <c r="I363" s="38">
        <v>2.66</v>
      </c>
      <c r="J363" s="43">
        <v>0</v>
      </c>
    </row>
    <row r="364" spans="1:10" x14ac:dyDescent="0.25">
      <c r="A364" s="35">
        <v>357</v>
      </c>
      <c r="B364" s="35" t="s">
        <v>792</v>
      </c>
      <c r="C364" s="36" t="s">
        <v>793</v>
      </c>
      <c r="D364" s="37" t="s">
        <v>58</v>
      </c>
      <c r="E364" s="38">
        <v>2.4700000000000002</v>
      </c>
      <c r="F364" s="38">
        <v>0</v>
      </c>
      <c r="G364" s="38">
        <v>0</v>
      </c>
      <c r="H364" s="38">
        <v>0</v>
      </c>
      <c r="I364" s="38">
        <v>2.4700000000000002</v>
      </c>
      <c r="J364" s="43">
        <v>0</v>
      </c>
    </row>
    <row r="365" spans="1:10" x14ac:dyDescent="0.25">
      <c r="A365" s="35">
        <v>358</v>
      </c>
      <c r="B365" s="35" t="s">
        <v>794</v>
      </c>
      <c r="C365" s="36" t="s">
        <v>795</v>
      </c>
      <c r="D365" s="37" t="s">
        <v>58</v>
      </c>
      <c r="E365" s="38">
        <v>2.5299999999999998</v>
      </c>
      <c r="F365" s="38">
        <v>0</v>
      </c>
      <c r="G365" s="38">
        <v>0</v>
      </c>
      <c r="H365" s="38">
        <v>0</v>
      </c>
      <c r="I365" s="38">
        <v>2.5299999999999998</v>
      </c>
      <c r="J365" s="43">
        <v>0</v>
      </c>
    </row>
    <row r="366" spans="1:10" x14ac:dyDescent="0.25">
      <c r="A366" s="35">
        <v>359</v>
      </c>
      <c r="B366" s="35" t="s">
        <v>796</v>
      </c>
      <c r="C366" s="36" t="s">
        <v>797</v>
      </c>
      <c r="D366" s="37" t="s">
        <v>58</v>
      </c>
      <c r="E366" s="38">
        <v>1.9</v>
      </c>
      <c r="F366" s="38">
        <v>0</v>
      </c>
      <c r="G366" s="38">
        <v>0</v>
      </c>
      <c r="H366" s="38">
        <v>0</v>
      </c>
      <c r="I366" s="38">
        <v>1.9</v>
      </c>
      <c r="J366" s="43">
        <v>0</v>
      </c>
    </row>
    <row r="367" spans="1:10" x14ac:dyDescent="0.25">
      <c r="A367" s="35">
        <v>360</v>
      </c>
      <c r="B367" s="35" t="s">
        <v>798</v>
      </c>
      <c r="C367" s="36" t="s">
        <v>799</v>
      </c>
      <c r="D367" s="37" t="s">
        <v>58</v>
      </c>
      <c r="E367" s="38">
        <v>7.08</v>
      </c>
      <c r="F367" s="38">
        <v>0</v>
      </c>
      <c r="G367" s="38">
        <v>0</v>
      </c>
      <c r="H367" s="38">
        <v>0</v>
      </c>
      <c r="I367" s="38">
        <v>7.08</v>
      </c>
      <c r="J367" s="43">
        <v>0</v>
      </c>
    </row>
    <row r="368" spans="1:10" x14ac:dyDescent="0.25">
      <c r="A368" s="35">
        <v>361</v>
      </c>
      <c r="B368" s="35" t="s">
        <v>800</v>
      </c>
      <c r="C368" s="36" t="s">
        <v>801</v>
      </c>
      <c r="D368" s="37" t="s">
        <v>58</v>
      </c>
      <c r="E368" s="38">
        <v>8.51</v>
      </c>
      <c r="F368" s="38">
        <v>0</v>
      </c>
      <c r="G368" s="38">
        <v>0</v>
      </c>
      <c r="H368" s="38">
        <v>0</v>
      </c>
      <c r="I368" s="38">
        <v>8.51</v>
      </c>
      <c r="J368" s="43">
        <v>0</v>
      </c>
    </row>
    <row r="369" spans="1:10" x14ac:dyDescent="0.25">
      <c r="A369" s="35">
        <v>362</v>
      </c>
      <c r="B369" s="35" t="s">
        <v>802</v>
      </c>
      <c r="C369" s="36" t="s">
        <v>803</v>
      </c>
      <c r="D369" s="37" t="s">
        <v>58</v>
      </c>
      <c r="E369" s="38">
        <v>2.71</v>
      </c>
      <c r="F369" s="38">
        <v>0</v>
      </c>
      <c r="G369" s="38">
        <v>0</v>
      </c>
      <c r="H369" s="38">
        <v>0</v>
      </c>
      <c r="I369" s="38">
        <v>2.71</v>
      </c>
      <c r="J369" s="43">
        <v>0</v>
      </c>
    </row>
    <row r="370" spans="1:10" x14ac:dyDescent="0.25">
      <c r="A370" s="35">
        <v>363</v>
      </c>
      <c r="B370" s="35" t="s">
        <v>804</v>
      </c>
      <c r="C370" s="36" t="s">
        <v>805</v>
      </c>
      <c r="D370" s="37" t="s">
        <v>58</v>
      </c>
      <c r="E370" s="38">
        <v>2.92</v>
      </c>
      <c r="F370" s="38">
        <v>0</v>
      </c>
      <c r="G370" s="38">
        <v>0</v>
      </c>
      <c r="H370" s="38">
        <v>0</v>
      </c>
      <c r="I370" s="38">
        <v>2.92</v>
      </c>
      <c r="J370" s="43">
        <v>0</v>
      </c>
    </row>
    <row r="371" spans="1:10" x14ac:dyDescent="0.25">
      <c r="A371" s="35">
        <v>364</v>
      </c>
      <c r="B371" s="35" t="s">
        <v>806</v>
      </c>
      <c r="C371" s="36" t="s">
        <v>807</v>
      </c>
      <c r="D371" s="37" t="s">
        <v>58</v>
      </c>
      <c r="E371" s="38">
        <v>9.1300000000000008</v>
      </c>
      <c r="F371" s="38">
        <v>0</v>
      </c>
      <c r="G371" s="38">
        <v>0</v>
      </c>
      <c r="H371" s="38">
        <v>0</v>
      </c>
      <c r="I371" s="38">
        <v>9.1300000000000008</v>
      </c>
      <c r="J371" s="43">
        <v>0</v>
      </c>
    </row>
    <row r="372" spans="1:10" x14ac:dyDescent="0.25">
      <c r="A372" s="35">
        <v>365</v>
      </c>
      <c r="B372" s="35" t="s">
        <v>808</v>
      </c>
      <c r="C372" s="36" t="s">
        <v>809</v>
      </c>
      <c r="D372" s="37" t="s">
        <v>58</v>
      </c>
      <c r="E372" s="38">
        <v>5.71</v>
      </c>
      <c r="F372" s="38">
        <v>0</v>
      </c>
      <c r="G372" s="38">
        <v>0</v>
      </c>
      <c r="H372" s="38">
        <v>0</v>
      </c>
      <c r="I372" s="38">
        <v>5.71</v>
      </c>
      <c r="J372" s="43">
        <v>0</v>
      </c>
    </row>
    <row r="373" spans="1:10" x14ac:dyDescent="0.25">
      <c r="A373" s="35">
        <v>366</v>
      </c>
      <c r="B373" s="35" t="s">
        <v>810</v>
      </c>
      <c r="C373" s="36" t="s">
        <v>811</v>
      </c>
      <c r="D373" s="37" t="s">
        <v>58</v>
      </c>
      <c r="E373" s="38">
        <v>5.84</v>
      </c>
      <c r="F373" s="38">
        <v>0</v>
      </c>
      <c r="G373" s="38">
        <v>0</v>
      </c>
      <c r="H373" s="38">
        <v>0</v>
      </c>
      <c r="I373" s="38">
        <v>5.84</v>
      </c>
      <c r="J373" s="43">
        <v>0</v>
      </c>
    </row>
    <row r="374" spans="1:10" x14ac:dyDescent="0.25">
      <c r="A374" s="35">
        <v>367</v>
      </c>
      <c r="B374" s="35" t="s">
        <v>812</v>
      </c>
      <c r="C374" s="36" t="s">
        <v>813</v>
      </c>
      <c r="D374" s="37" t="s">
        <v>58</v>
      </c>
      <c r="E374" s="38">
        <v>4.5999999999999996</v>
      </c>
      <c r="F374" s="38">
        <v>0</v>
      </c>
      <c r="G374" s="38">
        <v>0</v>
      </c>
      <c r="H374" s="38">
        <v>0</v>
      </c>
      <c r="I374" s="38">
        <v>4.5999999999999996</v>
      </c>
      <c r="J374" s="43">
        <v>0</v>
      </c>
    </row>
    <row r="375" spans="1:10" x14ac:dyDescent="0.25">
      <c r="A375" s="35">
        <v>368</v>
      </c>
      <c r="B375" s="35" t="s">
        <v>814</v>
      </c>
      <c r="C375" s="36" t="s">
        <v>815</v>
      </c>
      <c r="D375" s="37" t="s">
        <v>58</v>
      </c>
      <c r="E375" s="38">
        <v>4.1100000000000003</v>
      </c>
      <c r="F375" s="38">
        <v>0</v>
      </c>
      <c r="G375" s="38">
        <v>0</v>
      </c>
      <c r="H375" s="38">
        <v>0</v>
      </c>
      <c r="I375" s="38">
        <v>4.1100000000000003</v>
      </c>
      <c r="J375" s="43">
        <v>0</v>
      </c>
    </row>
    <row r="376" spans="1:10" x14ac:dyDescent="0.25">
      <c r="A376" s="35">
        <v>369</v>
      </c>
      <c r="B376" s="35" t="s">
        <v>816</v>
      </c>
      <c r="C376" s="36" t="s">
        <v>817</v>
      </c>
      <c r="D376" s="37" t="s">
        <v>58</v>
      </c>
      <c r="E376" s="38">
        <v>4.3</v>
      </c>
      <c r="F376" s="38">
        <v>0</v>
      </c>
      <c r="G376" s="38">
        <v>0</v>
      </c>
      <c r="H376" s="38">
        <v>0</v>
      </c>
      <c r="I376" s="38">
        <v>4.3</v>
      </c>
      <c r="J376" s="43">
        <v>0</v>
      </c>
    </row>
    <row r="377" spans="1:10" x14ac:dyDescent="0.25">
      <c r="A377" s="35">
        <v>370</v>
      </c>
      <c r="B377" s="35" t="s">
        <v>818</v>
      </c>
      <c r="C377" s="36" t="s">
        <v>819</v>
      </c>
      <c r="D377" s="37" t="s">
        <v>58</v>
      </c>
      <c r="E377" s="38">
        <v>5.62</v>
      </c>
      <c r="F377" s="38">
        <v>0</v>
      </c>
      <c r="G377" s="38">
        <v>0</v>
      </c>
      <c r="H377" s="38">
        <v>0</v>
      </c>
      <c r="I377" s="38">
        <v>5.62</v>
      </c>
      <c r="J377" s="43">
        <v>0</v>
      </c>
    </row>
    <row r="378" spans="1:10" ht="25.5" x14ac:dyDescent="0.25">
      <c r="A378" s="35">
        <v>371</v>
      </c>
      <c r="B378" s="35" t="s">
        <v>820</v>
      </c>
      <c r="C378" s="36" t="s">
        <v>821</v>
      </c>
      <c r="D378" s="37" t="s">
        <v>58</v>
      </c>
      <c r="E378" s="38">
        <v>9.77</v>
      </c>
      <c r="F378" s="38">
        <v>0</v>
      </c>
      <c r="G378" s="38">
        <v>0</v>
      </c>
      <c r="H378" s="38">
        <v>0</v>
      </c>
      <c r="I378" s="38">
        <v>9.77</v>
      </c>
      <c r="J378" s="43">
        <v>0</v>
      </c>
    </row>
    <row r="379" spans="1:10" ht="25.5" x14ac:dyDescent="0.25">
      <c r="A379" s="35">
        <v>372</v>
      </c>
      <c r="B379" s="35" t="s">
        <v>822</v>
      </c>
      <c r="C379" s="36" t="s">
        <v>823</v>
      </c>
      <c r="D379" s="37" t="s">
        <v>58</v>
      </c>
      <c r="E379" s="38">
        <v>6.73</v>
      </c>
      <c r="F379" s="38">
        <v>0</v>
      </c>
      <c r="G379" s="38">
        <v>0</v>
      </c>
      <c r="H379" s="38">
        <v>0</v>
      </c>
      <c r="I379" s="38">
        <v>6.73</v>
      </c>
      <c r="J379" s="43">
        <v>0</v>
      </c>
    </row>
    <row r="380" spans="1:10" x14ac:dyDescent="0.25">
      <c r="A380" s="35">
        <v>373</v>
      </c>
      <c r="B380" s="35" t="s">
        <v>824</v>
      </c>
      <c r="C380" s="36" t="s">
        <v>825</v>
      </c>
      <c r="D380" s="37" t="s">
        <v>58</v>
      </c>
      <c r="E380" s="38">
        <v>10.99</v>
      </c>
      <c r="F380" s="38">
        <v>0</v>
      </c>
      <c r="G380" s="38">
        <v>0</v>
      </c>
      <c r="H380" s="38">
        <v>0</v>
      </c>
      <c r="I380" s="38">
        <v>10.99</v>
      </c>
      <c r="J380" s="43">
        <v>0</v>
      </c>
    </row>
    <row r="381" spans="1:10" x14ac:dyDescent="0.25">
      <c r="A381" s="35">
        <v>374</v>
      </c>
      <c r="B381" s="35" t="s">
        <v>826</v>
      </c>
      <c r="C381" s="36" t="s">
        <v>827</v>
      </c>
      <c r="D381" s="37" t="s">
        <v>58</v>
      </c>
      <c r="E381" s="38">
        <v>10.85</v>
      </c>
      <c r="F381" s="38">
        <v>0</v>
      </c>
      <c r="G381" s="38">
        <v>0</v>
      </c>
      <c r="H381" s="38">
        <v>0</v>
      </c>
      <c r="I381" s="38">
        <v>10.85</v>
      </c>
      <c r="J381" s="43">
        <v>0</v>
      </c>
    </row>
    <row r="382" spans="1:10" x14ac:dyDescent="0.25">
      <c r="A382" s="35">
        <v>375</v>
      </c>
      <c r="B382" s="35" t="s">
        <v>828</v>
      </c>
      <c r="C382" s="36" t="s">
        <v>829</v>
      </c>
      <c r="D382" s="37" t="s">
        <v>58</v>
      </c>
      <c r="E382" s="38">
        <v>2.5299999999999998</v>
      </c>
      <c r="F382" s="38">
        <v>0</v>
      </c>
      <c r="G382" s="38">
        <v>0</v>
      </c>
      <c r="H382" s="38">
        <v>0</v>
      </c>
      <c r="I382" s="38">
        <v>2.5299999999999998</v>
      </c>
      <c r="J382" s="43">
        <v>0</v>
      </c>
    </row>
    <row r="383" spans="1:10" x14ac:dyDescent="0.25">
      <c r="A383" s="35">
        <v>376</v>
      </c>
      <c r="B383" s="35" t="s">
        <v>830</v>
      </c>
      <c r="C383" s="36" t="s">
        <v>831</v>
      </c>
      <c r="D383" s="37" t="s">
        <v>58</v>
      </c>
      <c r="E383" s="38">
        <v>5.01</v>
      </c>
      <c r="F383" s="38">
        <v>0</v>
      </c>
      <c r="G383" s="38">
        <v>0</v>
      </c>
      <c r="H383" s="38">
        <v>0</v>
      </c>
      <c r="I383" s="38">
        <v>5.01</v>
      </c>
      <c r="J383" s="43">
        <v>0</v>
      </c>
    </row>
    <row r="384" spans="1:10" x14ac:dyDescent="0.25">
      <c r="A384" s="35">
        <v>377</v>
      </c>
      <c r="B384" s="35" t="s">
        <v>832</v>
      </c>
      <c r="C384" s="36" t="s">
        <v>833</v>
      </c>
      <c r="D384" s="37" t="s">
        <v>58</v>
      </c>
      <c r="E384" s="38">
        <v>8.6</v>
      </c>
      <c r="F384" s="38">
        <v>0</v>
      </c>
      <c r="G384" s="38">
        <v>0</v>
      </c>
      <c r="H384" s="38">
        <v>0</v>
      </c>
      <c r="I384" s="38">
        <v>8.6</v>
      </c>
      <c r="J384" s="43">
        <v>0</v>
      </c>
    </row>
    <row r="385" spans="1:10" x14ac:dyDescent="0.25">
      <c r="A385" s="35">
        <v>378</v>
      </c>
      <c r="B385" s="35" t="s">
        <v>834</v>
      </c>
      <c r="C385" s="36" t="s">
        <v>835</v>
      </c>
      <c r="D385" s="37" t="s">
        <v>58</v>
      </c>
      <c r="E385" s="38">
        <v>8.26</v>
      </c>
      <c r="F385" s="38">
        <v>0</v>
      </c>
      <c r="G385" s="38">
        <v>0</v>
      </c>
      <c r="H385" s="38">
        <v>0</v>
      </c>
      <c r="I385" s="38">
        <v>8.26</v>
      </c>
      <c r="J385" s="43">
        <v>0</v>
      </c>
    </row>
    <row r="386" spans="1:10" x14ac:dyDescent="0.25">
      <c r="A386" s="35">
        <v>379</v>
      </c>
      <c r="B386" s="35" t="s">
        <v>836</v>
      </c>
      <c r="C386" s="36" t="s">
        <v>837</v>
      </c>
      <c r="D386" s="37" t="s">
        <v>58</v>
      </c>
      <c r="E386" s="38">
        <v>8.91</v>
      </c>
      <c r="F386" s="38">
        <v>0</v>
      </c>
      <c r="G386" s="38">
        <v>0</v>
      </c>
      <c r="H386" s="38">
        <v>0</v>
      </c>
      <c r="I386" s="38">
        <v>8.91</v>
      </c>
      <c r="J386" s="43">
        <v>0</v>
      </c>
    </row>
    <row r="387" spans="1:10" x14ac:dyDescent="0.25">
      <c r="A387" s="35">
        <v>380</v>
      </c>
      <c r="B387" s="35" t="s">
        <v>838</v>
      </c>
      <c r="C387" s="36" t="s">
        <v>839</v>
      </c>
      <c r="D387" s="37" t="s">
        <v>58</v>
      </c>
      <c r="E387" s="38">
        <v>6.08</v>
      </c>
      <c r="F387" s="38">
        <v>0</v>
      </c>
      <c r="G387" s="38">
        <v>0</v>
      </c>
      <c r="H387" s="38">
        <v>0</v>
      </c>
      <c r="I387" s="38">
        <v>6.08</v>
      </c>
      <c r="J387" s="43">
        <v>0</v>
      </c>
    </row>
    <row r="388" spans="1:10" x14ac:dyDescent="0.25">
      <c r="A388" s="35">
        <v>381</v>
      </c>
      <c r="B388" s="35" t="s">
        <v>840</v>
      </c>
      <c r="C388" s="36" t="s">
        <v>841</v>
      </c>
      <c r="D388" s="37" t="s">
        <v>58</v>
      </c>
      <c r="E388" s="38">
        <v>6.73</v>
      </c>
      <c r="F388" s="38">
        <v>0</v>
      </c>
      <c r="G388" s="38">
        <v>0</v>
      </c>
      <c r="H388" s="38">
        <v>0</v>
      </c>
      <c r="I388" s="38">
        <v>6.73</v>
      </c>
      <c r="J388" s="43">
        <v>0</v>
      </c>
    </row>
    <row r="389" spans="1:10" x14ac:dyDescent="0.25">
      <c r="A389" s="35">
        <v>382</v>
      </c>
      <c r="B389" s="35" t="s">
        <v>842</v>
      </c>
      <c r="C389" s="36" t="s">
        <v>843</v>
      </c>
      <c r="D389" s="37" t="s">
        <v>58</v>
      </c>
      <c r="E389" s="38">
        <v>4.54</v>
      </c>
      <c r="F389" s="38">
        <v>0</v>
      </c>
      <c r="G389" s="38">
        <v>0</v>
      </c>
      <c r="H389" s="38">
        <v>0</v>
      </c>
      <c r="I389" s="38">
        <v>4.54</v>
      </c>
      <c r="J389" s="43">
        <v>0</v>
      </c>
    </row>
    <row r="390" spans="1:10" ht="25.5" x14ac:dyDescent="0.25">
      <c r="A390" s="35">
        <v>383</v>
      </c>
      <c r="B390" s="35" t="s">
        <v>844</v>
      </c>
      <c r="C390" s="36" t="s">
        <v>845</v>
      </c>
      <c r="D390" s="37" t="s">
        <v>58</v>
      </c>
      <c r="E390" s="38">
        <v>4.5999999999999996</v>
      </c>
      <c r="F390" s="38">
        <v>0</v>
      </c>
      <c r="G390" s="38">
        <v>0</v>
      </c>
      <c r="H390" s="38">
        <v>0</v>
      </c>
      <c r="I390" s="38">
        <v>4.5999999999999996</v>
      </c>
      <c r="J390" s="43">
        <v>0</v>
      </c>
    </row>
    <row r="391" spans="1:10" x14ac:dyDescent="0.25">
      <c r="A391" s="35">
        <v>384</v>
      </c>
      <c r="B391" s="35" t="s">
        <v>846</v>
      </c>
      <c r="C391" s="36" t="s">
        <v>847</v>
      </c>
      <c r="D391" s="37" t="s">
        <v>58</v>
      </c>
      <c r="E391" s="38">
        <v>4.8099999999999996</v>
      </c>
      <c r="F391" s="38">
        <v>0</v>
      </c>
      <c r="G391" s="38">
        <v>0</v>
      </c>
      <c r="H391" s="38">
        <v>0</v>
      </c>
      <c r="I391" s="38">
        <v>4.8099999999999996</v>
      </c>
      <c r="J391" s="43">
        <v>0</v>
      </c>
    </row>
    <row r="392" spans="1:10" x14ac:dyDescent="0.25">
      <c r="A392" s="35">
        <v>385</v>
      </c>
      <c r="B392" s="35" t="s">
        <v>848</v>
      </c>
      <c r="C392" s="36" t="s">
        <v>849</v>
      </c>
      <c r="D392" s="37" t="s">
        <v>58</v>
      </c>
      <c r="E392" s="38">
        <v>4.43</v>
      </c>
      <c r="F392" s="38">
        <v>0</v>
      </c>
      <c r="G392" s="38">
        <v>0</v>
      </c>
      <c r="H392" s="38">
        <v>0</v>
      </c>
      <c r="I392" s="38">
        <v>4.43</v>
      </c>
      <c r="J392" s="43">
        <v>0</v>
      </c>
    </row>
    <row r="393" spans="1:10" x14ac:dyDescent="0.25">
      <c r="A393" s="35">
        <v>386</v>
      </c>
      <c r="B393" s="35" t="s">
        <v>850</v>
      </c>
      <c r="C393" s="36" t="s">
        <v>851</v>
      </c>
      <c r="D393" s="37" t="s">
        <v>58</v>
      </c>
      <c r="E393" s="38">
        <v>4.43</v>
      </c>
      <c r="F393" s="38">
        <v>0</v>
      </c>
      <c r="G393" s="38">
        <v>0</v>
      </c>
      <c r="H393" s="38">
        <v>0</v>
      </c>
      <c r="I393" s="38">
        <v>4.43</v>
      </c>
      <c r="J393" s="43">
        <v>0</v>
      </c>
    </row>
    <row r="394" spans="1:10" ht="25.5" x14ac:dyDescent="0.25">
      <c r="A394" s="35">
        <v>387</v>
      </c>
      <c r="B394" s="35" t="s">
        <v>852</v>
      </c>
      <c r="C394" s="36" t="s">
        <v>853</v>
      </c>
      <c r="D394" s="37" t="s">
        <v>58</v>
      </c>
      <c r="E394" s="38">
        <v>4.43</v>
      </c>
      <c r="F394" s="38">
        <v>0</v>
      </c>
      <c r="G394" s="38">
        <v>0</v>
      </c>
      <c r="H394" s="38">
        <v>0</v>
      </c>
      <c r="I394" s="38">
        <v>4.43</v>
      </c>
      <c r="J394" s="43">
        <v>0</v>
      </c>
    </row>
    <row r="395" spans="1:10" x14ac:dyDescent="0.25">
      <c r="A395" s="35">
        <v>388</v>
      </c>
      <c r="B395" s="35" t="s">
        <v>854</v>
      </c>
      <c r="C395" s="36" t="s">
        <v>855</v>
      </c>
      <c r="D395" s="37" t="s">
        <v>58</v>
      </c>
      <c r="E395" s="38">
        <v>12.65</v>
      </c>
      <c r="F395" s="38">
        <v>0</v>
      </c>
      <c r="G395" s="38">
        <v>0</v>
      </c>
      <c r="H395" s="38">
        <v>0</v>
      </c>
      <c r="I395" s="38">
        <v>12.65</v>
      </c>
      <c r="J395" s="43">
        <v>0</v>
      </c>
    </row>
    <row r="396" spans="1:10" x14ac:dyDescent="0.25">
      <c r="A396" s="35">
        <v>389</v>
      </c>
      <c r="B396" s="35" t="s">
        <v>856</v>
      </c>
      <c r="C396" s="36" t="s">
        <v>857</v>
      </c>
      <c r="D396" s="37" t="s">
        <v>58</v>
      </c>
      <c r="E396" s="38">
        <v>15.71</v>
      </c>
      <c r="F396" s="38">
        <v>0</v>
      </c>
      <c r="G396" s="38">
        <v>0</v>
      </c>
      <c r="H396" s="38">
        <v>0</v>
      </c>
      <c r="I396" s="38">
        <v>15.71</v>
      </c>
      <c r="J396" s="43">
        <v>0</v>
      </c>
    </row>
    <row r="397" spans="1:10" x14ac:dyDescent="0.25">
      <c r="A397" s="35">
        <v>390</v>
      </c>
      <c r="B397" s="35" t="s">
        <v>858</v>
      </c>
      <c r="C397" s="36" t="s">
        <v>859</v>
      </c>
      <c r="D397" s="37" t="s">
        <v>58</v>
      </c>
      <c r="E397" s="38">
        <v>2.5299999999999998</v>
      </c>
      <c r="F397" s="38">
        <v>0</v>
      </c>
      <c r="G397" s="38">
        <v>0</v>
      </c>
      <c r="H397" s="38">
        <v>0</v>
      </c>
      <c r="I397" s="38">
        <v>2.5299999999999998</v>
      </c>
      <c r="J397" s="43">
        <v>0</v>
      </c>
    </row>
    <row r="398" spans="1:10" x14ac:dyDescent="0.25">
      <c r="A398" s="35">
        <v>391</v>
      </c>
      <c r="B398" s="35" t="s">
        <v>860</v>
      </c>
      <c r="C398" s="36" t="s">
        <v>861</v>
      </c>
      <c r="D398" s="37" t="s">
        <v>58</v>
      </c>
      <c r="E398" s="38">
        <v>7.51</v>
      </c>
      <c r="F398" s="38">
        <v>0</v>
      </c>
      <c r="G398" s="38">
        <v>0</v>
      </c>
      <c r="H398" s="38">
        <v>0</v>
      </c>
      <c r="I398" s="38">
        <v>7.51</v>
      </c>
      <c r="J398" s="43">
        <v>0</v>
      </c>
    </row>
    <row r="399" spans="1:10" x14ac:dyDescent="0.25">
      <c r="A399" s="35">
        <v>392</v>
      </c>
      <c r="B399" s="35" t="s">
        <v>862</v>
      </c>
      <c r="C399" s="36" t="s">
        <v>863</v>
      </c>
      <c r="D399" s="37" t="s">
        <v>58</v>
      </c>
      <c r="E399" s="38">
        <v>6.54</v>
      </c>
      <c r="F399" s="38">
        <v>0</v>
      </c>
      <c r="G399" s="38">
        <v>0</v>
      </c>
      <c r="H399" s="38">
        <v>0</v>
      </c>
      <c r="I399" s="38">
        <v>6.54</v>
      </c>
      <c r="J399" s="43">
        <v>0</v>
      </c>
    </row>
    <row r="400" spans="1:10" x14ac:dyDescent="0.25">
      <c r="A400" s="35">
        <v>393</v>
      </c>
      <c r="B400" s="35" t="s">
        <v>864</v>
      </c>
      <c r="C400" s="36" t="s">
        <v>865</v>
      </c>
      <c r="D400" s="37" t="s">
        <v>58</v>
      </c>
      <c r="E400" s="38">
        <v>7.59</v>
      </c>
      <c r="F400" s="38">
        <v>0</v>
      </c>
      <c r="G400" s="38">
        <v>0</v>
      </c>
      <c r="H400" s="38">
        <v>0</v>
      </c>
      <c r="I400" s="38">
        <v>7.59</v>
      </c>
      <c r="J400" s="43">
        <v>0</v>
      </c>
    </row>
    <row r="401" spans="1:10" x14ac:dyDescent="0.25">
      <c r="A401" s="35">
        <v>394</v>
      </c>
      <c r="B401" s="35" t="s">
        <v>866</v>
      </c>
      <c r="C401" s="36" t="s">
        <v>867</v>
      </c>
      <c r="D401" s="37" t="s">
        <v>58</v>
      </c>
      <c r="E401" s="38">
        <v>13.28</v>
      </c>
      <c r="F401" s="38">
        <v>0</v>
      </c>
      <c r="G401" s="38">
        <v>0</v>
      </c>
      <c r="H401" s="38">
        <v>0</v>
      </c>
      <c r="I401" s="38">
        <v>13.28</v>
      </c>
      <c r="J401" s="43">
        <v>0</v>
      </c>
    </row>
    <row r="402" spans="1:10" x14ac:dyDescent="0.25">
      <c r="A402" s="35">
        <v>395</v>
      </c>
      <c r="B402" s="35" t="s">
        <v>868</v>
      </c>
      <c r="C402" s="36" t="s">
        <v>869</v>
      </c>
      <c r="D402" s="37" t="s">
        <v>58</v>
      </c>
      <c r="E402" s="38">
        <v>12.27</v>
      </c>
      <c r="F402" s="38">
        <v>0</v>
      </c>
      <c r="G402" s="38">
        <v>0</v>
      </c>
      <c r="H402" s="38">
        <v>0</v>
      </c>
      <c r="I402" s="38">
        <v>12.27</v>
      </c>
      <c r="J402" s="43">
        <v>0</v>
      </c>
    </row>
    <row r="403" spans="1:10" x14ac:dyDescent="0.25">
      <c r="A403" s="35">
        <v>396</v>
      </c>
      <c r="B403" s="35" t="s">
        <v>870</v>
      </c>
      <c r="C403" s="36" t="s">
        <v>871</v>
      </c>
      <c r="D403" s="37" t="s">
        <v>58</v>
      </c>
      <c r="E403" s="38">
        <v>12.14</v>
      </c>
      <c r="F403" s="38">
        <v>0</v>
      </c>
      <c r="G403" s="38">
        <v>0</v>
      </c>
      <c r="H403" s="38">
        <v>0</v>
      </c>
      <c r="I403" s="38">
        <v>12.14</v>
      </c>
      <c r="J403" s="43">
        <v>0</v>
      </c>
    </row>
    <row r="404" spans="1:10" x14ac:dyDescent="0.25">
      <c r="A404" s="35">
        <v>397</v>
      </c>
      <c r="B404" s="35" t="s">
        <v>872</v>
      </c>
      <c r="C404" s="36" t="s">
        <v>873</v>
      </c>
      <c r="D404" s="37" t="s">
        <v>58</v>
      </c>
      <c r="E404" s="38">
        <v>9.92</v>
      </c>
      <c r="F404" s="38">
        <v>0</v>
      </c>
      <c r="G404" s="38">
        <v>0</v>
      </c>
      <c r="H404" s="38">
        <v>0</v>
      </c>
      <c r="I404" s="38">
        <v>9.92</v>
      </c>
      <c r="J404" s="43">
        <v>0</v>
      </c>
    </row>
    <row r="405" spans="1:10" x14ac:dyDescent="0.25">
      <c r="A405" s="35">
        <v>398</v>
      </c>
      <c r="B405" s="35" t="s">
        <v>874</v>
      </c>
      <c r="C405" s="36" t="s">
        <v>875</v>
      </c>
      <c r="D405" s="37" t="s">
        <v>58</v>
      </c>
      <c r="E405" s="38">
        <v>9.51</v>
      </c>
      <c r="F405" s="38">
        <v>0</v>
      </c>
      <c r="G405" s="38">
        <v>0</v>
      </c>
      <c r="H405" s="38">
        <v>0</v>
      </c>
      <c r="I405" s="38">
        <v>9.51</v>
      </c>
      <c r="J405" s="43">
        <v>0</v>
      </c>
    </row>
    <row r="406" spans="1:10" x14ac:dyDescent="0.25">
      <c r="A406" s="35">
        <v>399</v>
      </c>
      <c r="B406" s="35" t="s">
        <v>876</v>
      </c>
      <c r="C406" s="36" t="s">
        <v>877</v>
      </c>
      <c r="D406" s="37" t="s">
        <v>58</v>
      </c>
      <c r="E406" s="38">
        <v>8.51</v>
      </c>
      <c r="F406" s="38">
        <v>0</v>
      </c>
      <c r="G406" s="38">
        <v>0</v>
      </c>
      <c r="H406" s="38">
        <v>0</v>
      </c>
      <c r="I406" s="38">
        <v>8.51</v>
      </c>
      <c r="J406" s="43">
        <v>0</v>
      </c>
    </row>
    <row r="407" spans="1:10" x14ac:dyDescent="0.25">
      <c r="A407" s="35">
        <v>400</v>
      </c>
      <c r="B407" s="35" t="s">
        <v>878</v>
      </c>
      <c r="C407" s="36" t="s">
        <v>879</v>
      </c>
      <c r="D407" s="37" t="s">
        <v>58</v>
      </c>
      <c r="E407" s="38">
        <v>10.119999999999999</v>
      </c>
      <c r="F407" s="38">
        <v>0</v>
      </c>
      <c r="G407" s="38">
        <v>0</v>
      </c>
      <c r="H407" s="38">
        <v>0</v>
      </c>
      <c r="I407" s="38">
        <v>10.119999999999999</v>
      </c>
      <c r="J407" s="43">
        <v>0</v>
      </c>
    </row>
    <row r="408" spans="1:10" x14ac:dyDescent="0.25">
      <c r="A408" s="35">
        <v>401</v>
      </c>
      <c r="B408" s="35" t="s">
        <v>880</v>
      </c>
      <c r="C408" s="36" t="s">
        <v>881</v>
      </c>
      <c r="D408" s="37" t="s">
        <v>58</v>
      </c>
      <c r="E408" s="38">
        <v>10.75</v>
      </c>
      <c r="F408" s="38">
        <v>0</v>
      </c>
      <c r="G408" s="38">
        <v>0</v>
      </c>
      <c r="H408" s="38">
        <v>0</v>
      </c>
      <c r="I408" s="38">
        <v>10.75</v>
      </c>
      <c r="J408" s="43">
        <v>0</v>
      </c>
    </row>
    <row r="409" spans="1:10" x14ac:dyDescent="0.25">
      <c r="A409" s="35">
        <v>402</v>
      </c>
      <c r="B409" s="35" t="s">
        <v>882</v>
      </c>
      <c r="C409" s="36" t="s">
        <v>883</v>
      </c>
      <c r="D409" s="37" t="s">
        <v>58</v>
      </c>
      <c r="E409" s="38">
        <v>11.39</v>
      </c>
      <c r="F409" s="38">
        <v>0</v>
      </c>
      <c r="G409" s="38">
        <v>0</v>
      </c>
      <c r="H409" s="38">
        <v>0</v>
      </c>
      <c r="I409" s="38">
        <v>11.39</v>
      </c>
      <c r="J409" s="43">
        <v>0</v>
      </c>
    </row>
    <row r="410" spans="1:10" x14ac:dyDescent="0.25">
      <c r="A410" s="35">
        <v>403</v>
      </c>
      <c r="B410" s="35" t="s">
        <v>884</v>
      </c>
      <c r="C410" s="36" t="s">
        <v>885</v>
      </c>
      <c r="D410" s="37" t="s">
        <v>58</v>
      </c>
      <c r="E410" s="38">
        <v>17.62</v>
      </c>
      <c r="F410" s="38">
        <v>0</v>
      </c>
      <c r="G410" s="38">
        <v>0</v>
      </c>
      <c r="H410" s="38">
        <v>0</v>
      </c>
      <c r="I410" s="38">
        <v>17.62</v>
      </c>
      <c r="J410" s="43">
        <v>0</v>
      </c>
    </row>
    <row r="411" spans="1:10" x14ac:dyDescent="0.25">
      <c r="A411" s="35">
        <v>404</v>
      </c>
      <c r="B411" s="35" t="s">
        <v>886</v>
      </c>
      <c r="C411" s="36" t="s">
        <v>887</v>
      </c>
      <c r="D411" s="37" t="s">
        <v>58</v>
      </c>
      <c r="E411" s="38">
        <v>16.09</v>
      </c>
      <c r="F411" s="38">
        <v>0</v>
      </c>
      <c r="G411" s="38">
        <v>0</v>
      </c>
      <c r="H411" s="38">
        <v>0</v>
      </c>
      <c r="I411" s="38">
        <v>16.09</v>
      </c>
      <c r="J411" s="43">
        <v>0</v>
      </c>
    </row>
    <row r="412" spans="1:10" x14ac:dyDescent="0.25">
      <c r="A412" s="35">
        <v>405</v>
      </c>
      <c r="B412" s="35" t="s">
        <v>888</v>
      </c>
      <c r="C412" s="36" t="s">
        <v>889</v>
      </c>
      <c r="D412" s="37" t="s">
        <v>58</v>
      </c>
      <c r="E412" s="38">
        <v>8.86</v>
      </c>
      <c r="F412" s="38">
        <v>0</v>
      </c>
      <c r="G412" s="38">
        <v>0</v>
      </c>
      <c r="H412" s="38">
        <v>0</v>
      </c>
      <c r="I412" s="38">
        <v>8.86</v>
      </c>
      <c r="J412" s="43">
        <v>0</v>
      </c>
    </row>
    <row r="413" spans="1:10" x14ac:dyDescent="0.25">
      <c r="A413" s="35">
        <v>406</v>
      </c>
      <c r="B413" s="35" t="s">
        <v>890</v>
      </c>
      <c r="C413" s="36" t="s">
        <v>891</v>
      </c>
      <c r="D413" s="37" t="s">
        <v>58</v>
      </c>
      <c r="E413" s="38">
        <v>17.2</v>
      </c>
      <c r="F413" s="38">
        <v>0</v>
      </c>
      <c r="G413" s="38">
        <v>0</v>
      </c>
      <c r="H413" s="38">
        <v>0</v>
      </c>
      <c r="I413" s="38">
        <v>17.2</v>
      </c>
      <c r="J413" s="43">
        <v>0</v>
      </c>
    </row>
    <row r="414" spans="1:10" x14ac:dyDescent="0.25">
      <c r="A414" s="35">
        <v>407</v>
      </c>
      <c r="B414" s="35" t="s">
        <v>892</v>
      </c>
      <c r="C414" s="36" t="s">
        <v>893</v>
      </c>
      <c r="D414" s="37" t="s">
        <v>58</v>
      </c>
      <c r="E414" s="38">
        <v>5.0599999999999996</v>
      </c>
      <c r="F414" s="38">
        <v>0</v>
      </c>
      <c r="G414" s="38">
        <v>0</v>
      </c>
      <c r="H414" s="38">
        <v>0</v>
      </c>
      <c r="I414" s="38">
        <v>5.0599999999999996</v>
      </c>
      <c r="J414" s="43">
        <v>0</v>
      </c>
    </row>
    <row r="415" spans="1:10" x14ac:dyDescent="0.25">
      <c r="A415" s="35">
        <v>408</v>
      </c>
      <c r="B415" s="35" t="s">
        <v>894</v>
      </c>
      <c r="C415" s="36" t="s">
        <v>895</v>
      </c>
      <c r="D415" s="37" t="s">
        <v>58</v>
      </c>
      <c r="E415" s="38">
        <v>9.8800000000000008</v>
      </c>
      <c r="F415" s="38">
        <v>0</v>
      </c>
      <c r="G415" s="38">
        <v>0</v>
      </c>
      <c r="H415" s="38">
        <v>0</v>
      </c>
      <c r="I415" s="38">
        <v>9.8800000000000008</v>
      </c>
      <c r="J415" s="43">
        <v>0</v>
      </c>
    </row>
    <row r="416" spans="1:10" x14ac:dyDescent="0.25">
      <c r="A416" s="35">
        <v>409</v>
      </c>
      <c r="B416" s="35" t="s">
        <v>896</v>
      </c>
      <c r="C416" s="36" t="s">
        <v>897</v>
      </c>
      <c r="D416" s="37" t="s">
        <v>58</v>
      </c>
      <c r="E416" s="38">
        <v>11.27</v>
      </c>
      <c r="F416" s="38">
        <v>0</v>
      </c>
      <c r="G416" s="38">
        <v>0</v>
      </c>
      <c r="H416" s="38">
        <v>0</v>
      </c>
      <c r="I416" s="38">
        <v>11.27</v>
      </c>
      <c r="J416" s="43">
        <v>0</v>
      </c>
    </row>
    <row r="417" spans="1:10" x14ac:dyDescent="0.25">
      <c r="A417" s="35">
        <v>410</v>
      </c>
      <c r="B417" s="35" t="s">
        <v>898</v>
      </c>
      <c r="C417" s="36" t="s">
        <v>899</v>
      </c>
      <c r="D417" s="37" t="s">
        <v>58</v>
      </c>
      <c r="E417" s="38">
        <v>11.39</v>
      </c>
      <c r="F417" s="38">
        <v>0</v>
      </c>
      <c r="G417" s="38">
        <v>0</v>
      </c>
      <c r="H417" s="38">
        <v>0</v>
      </c>
      <c r="I417" s="38">
        <v>11.39</v>
      </c>
      <c r="J417" s="43">
        <v>0</v>
      </c>
    </row>
    <row r="418" spans="1:10" x14ac:dyDescent="0.25">
      <c r="A418" s="35">
        <v>411</v>
      </c>
      <c r="B418" s="35" t="s">
        <v>900</v>
      </c>
      <c r="C418" s="36" t="s">
        <v>901</v>
      </c>
      <c r="D418" s="37" t="s">
        <v>58</v>
      </c>
      <c r="E418" s="38">
        <v>17.71</v>
      </c>
      <c r="F418" s="38">
        <v>0</v>
      </c>
      <c r="G418" s="38">
        <v>0</v>
      </c>
      <c r="H418" s="38">
        <v>0</v>
      </c>
      <c r="I418" s="38">
        <v>17.71</v>
      </c>
      <c r="J418" s="43">
        <v>0</v>
      </c>
    </row>
    <row r="419" spans="1:10" x14ac:dyDescent="0.25">
      <c r="A419" s="35">
        <v>412</v>
      </c>
      <c r="B419" s="35" t="s">
        <v>902</v>
      </c>
      <c r="C419" s="36" t="s">
        <v>903</v>
      </c>
      <c r="D419" s="37" t="s">
        <v>58</v>
      </c>
      <c r="E419" s="38">
        <v>18.47</v>
      </c>
      <c r="F419" s="38">
        <v>0</v>
      </c>
      <c r="G419" s="38">
        <v>0</v>
      </c>
      <c r="H419" s="38">
        <v>0</v>
      </c>
      <c r="I419" s="38">
        <v>18.47</v>
      </c>
      <c r="J419" s="43">
        <v>0</v>
      </c>
    </row>
    <row r="420" spans="1:10" x14ac:dyDescent="0.25">
      <c r="A420" s="35">
        <v>413</v>
      </c>
      <c r="B420" s="35" t="s">
        <v>904</v>
      </c>
      <c r="C420" s="36" t="s">
        <v>905</v>
      </c>
      <c r="D420" s="37" t="s">
        <v>58</v>
      </c>
      <c r="E420" s="38">
        <v>18.98</v>
      </c>
      <c r="F420" s="38">
        <v>0</v>
      </c>
      <c r="G420" s="38">
        <v>0</v>
      </c>
      <c r="H420" s="38">
        <v>0</v>
      </c>
      <c r="I420" s="38">
        <v>18.98</v>
      </c>
      <c r="J420" s="43">
        <v>0</v>
      </c>
    </row>
    <row r="421" spans="1:10" x14ac:dyDescent="0.25">
      <c r="A421" s="35">
        <v>414</v>
      </c>
      <c r="B421" s="35" t="s">
        <v>906</v>
      </c>
      <c r="C421" s="36" t="s">
        <v>907</v>
      </c>
      <c r="D421" s="37" t="s">
        <v>58</v>
      </c>
      <c r="E421" s="38">
        <v>19.52</v>
      </c>
      <c r="F421" s="38">
        <v>0</v>
      </c>
      <c r="G421" s="38">
        <v>0</v>
      </c>
      <c r="H421" s="38">
        <v>0</v>
      </c>
      <c r="I421" s="38">
        <v>19.52</v>
      </c>
      <c r="J421" s="43">
        <v>0</v>
      </c>
    </row>
    <row r="422" spans="1:10" ht="25.5" x14ac:dyDescent="0.25">
      <c r="A422" s="35">
        <v>415</v>
      </c>
      <c r="B422" s="35" t="s">
        <v>908</v>
      </c>
      <c r="C422" s="36" t="s">
        <v>909</v>
      </c>
      <c r="D422" s="37" t="s">
        <v>58</v>
      </c>
      <c r="E422" s="38">
        <v>22.57</v>
      </c>
      <c r="F422" s="38">
        <v>0</v>
      </c>
      <c r="G422" s="38">
        <v>0</v>
      </c>
      <c r="H422" s="38">
        <v>0</v>
      </c>
      <c r="I422" s="38">
        <v>22.57</v>
      </c>
      <c r="J422" s="43">
        <v>0</v>
      </c>
    </row>
    <row r="423" spans="1:10" ht="25.5" x14ac:dyDescent="0.25">
      <c r="A423" s="35">
        <v>416</v>
      </c>
      <c r="B423" s="35" t="s">
        <v>910</v>
      </c>
      <c r="C423" s="36" t="s">
        <v>911</v>
      </c>
      <c r="D423" s="37" t="s">
        <v>58</v>
      </c>
      <c r="E423" s="38">
        <v>21.33</v>
      </c>
      <c r="F423" s="38">
        <v>0</v>
      </c>
      <c r="G423" s="38">
        <v>0</v>
      </c>
      <c r="H423" s="38">
        <v>0</v>
      </c>
      <c r="I423" s="38">
        <v>21.33</v>
      </c>
      <c r="J423" s="43">
        <v>0</v>
      </c>
    </row>
    <row r="424" spans="1:10" x14ac:dyDescent="0.25">
      <c r="A424" s="35">
        <v>417</v>
      </c>
      <c r="B424" s="35" t="s">
        <v>912</v>
      </c>
      <c r="C424" s="36" t="s">
        <v>913</v>
      </c>
      <c r="D424" s="37" t="s">
        <v>58</v>
      </c>
      <c r="E424" s="38">
        <v>16.329999999999998</v>
      </c>
      <c r="F424" s="38">
        <v>0</v>
      </c>
      <c r="G424" s="38">
        <v>0</v>
      </c>
      <c r="H424" s="38">
        <v>0</v>
      </c>
      <c r="I424" s="38">
        <v>16.329999999999998</v>
      </c>
      <c r="J424" s="43">
        <v>0</v>
      </c>
    </row>
    <row r="425" spans="1:10" x14ac:dyDescent="0.25">
      <c r="A425" s="35">
        <v>418</v>
      </c>
      <c r="B425" s="35" t="s">
        <v>914</v>
      </c>
      <c r="C425" s="36" t="s">
        <v>915</v>
      </c>
      <c r="D425" s="37" t="s">
        <v>58</v>
      </c>
      <c r="E425" s="38">
        <v>17.079999999999998</v>
      </c>
      <c r="F425" s="38">
        <v>0</v>
      </c>
      <c r="G425" s="38">
        <v>0</v>
      </c>
      <c r="H425" s="38">
        <v>0</v>
      </c>
      <c r="I425" s="38">
        <v>17.079999999999998</v>
      </c>
      <c r="J425" s="43">
        <v>0</v>
      </c>
    </row>
    <row r="426" spans="1:10" x14ac:dyDescent="0.25">
      <c r="A426" s="35">
        <v>419</v>
      </c>
      <c r="B426" s="35" t="s">
        <v>916</v>
      </c>
      <c r="C426" s="36" t="s">
        <v>917</v>
      </c>
      <c r="D426" s="37" t="s">
        <v>58</v>
      </c>
      <c r="E426" s="38">
        <v>17.329999999999998</v>
      </c>
      <c r="F426" s="38">
        <v>0</v>
      </c>
      <c r="G426" s="38">
        <v>0</v>
      </c>
      <c r="H426" s="38">
        <v>0</v>
      </c>
      <c r="I426" s="38">
        <v>17.329999999999998</v>
      </c>
      <c r="J426" s="43">
        <v>0</v>
      </c>
    </row>
    <row r="427" spans="1:10" x14ac:dyDescent="0.25">
      <c r="A427" s="35">
        <v>420</v>
      </c>
      <c r="B427" s="35" t="s">
        <v>918</v>
      </c>
      <c r="C427" s="36" t="s">
        <v>919</v>
      </c>
      <c r="D427" s="37" t="s">
        <v>58</v>
      </c>
      <c r="E427" s="38">
        <v>17.71</v>
      </c>
      <c r="F427" s="38">
        <v>0</v>
      </c>
      <c r="G427" s="38">
        <v>0</v>
      </c>
      <c r="H427" s="38">
        <v>0</v>
      </c>
      <c r="I427" s="38">
        <v>17.71</v>
      </c>
      <c r="J427" s="43">
        <v>0</v>
      </c>
    </row>
    <row r="428" spans="1:10" ht="25.5" x14ac:dyDescent="0.25">
      <c r="A428" s="35">
        <v>421</v>
      </c>
      <c r="B428" s="35" t="s">
        <v>920</v>
      </c>
      <c r="C428" s="36" t="s">
        <v>921</v>
      </c>
      <c r="D428" s="37" t="s">
        <v>58</v>
      </c>
      <c r="E428" s="38">
        <v>17.96</v>
      </c>
      <c r="F428" s="38">
        <v>0</v>
      </c>
      <c r="G428" s="38">
        <v>0</v>
      </c>
      <c r="H428" s="38">
        <v>0</v>
      </c>
      <c r="I428" s="38">
        <v>17.96</v>
      </c>
      <c r="J428" s="43">
        <v>0</v>
      </c>
    </row>
    <row r="429" spans="1:10" ht="25.5" x14ac:dyDescent="0.25">
      <c r="A429" s="35">
        <v>422</v>
      </c>
      <c r="B429" s="35" t="s">
        <v>922</v>
      </c>
      <c r="C429" s="36" t="s">
        <v>923</v>
      </c>
      <c r="D429" s="37" t="s">
        <v>58</v>
      </c>
      <c r="E429" s="38">
        <v>18.600000000000001</v>
      </c>
      <c r="F429" s="38">
        <v>0</v>
      </c>
      <c r="G429" s="38">
        <v>0</v>
      </c>
      <c r="H429" s="38">
        <v>0</v>
      </c>
      <c r="I429" s="38">
        <v>18.600000000000001</v>
      </c>
      <c r="J429" s="43">
        <v>0</v>
      </c>
    </row>
    <row r="430" spans="1:10" x14ac:dyDescent="0.25">
      <c r="A430" s="35">
        <v>423</v>
      </c>
      <c r="B430" s="35" t="s">
        <v>924</v>
      </c>
      <c r="C430" s="36" t="s">
        <v>925</v>
      </c>
      <c r="D430" s="37" t="s">
        <v>58</v>
      </c>
      <c r="E430" s="38">
        <v>19.23</v>
      </c>
      <c r="F430" s="38">
        <v>0</v>
      </c>
      <c r="G430" s="38">
        <v>0</v>
      </c>
      <c r="H430" s="38">
        <v>0</v>
      </c>
      <c r="I430" s="38">
        <v>19.23</v>
      </c>
      <c r="J430" s="43">
        <v>0</v>
      </c>
    </row>
    <row r="431" spans="1:10" x14ac:dyDescent="0.25">
      <c r="A431" s="35">
        <v>424</v>
      </c>
      <c r="B431" s="35" t="s">
        <v>926</v>
      </c>
      <c r="C431" s="36" t="s">
        <v>927</v>
      </c>
      <c r="D431" s="37" t="s">
        <v>58</v>
      </c>
      <c r="E431" s="38">
        <v>22.77</v>
      </c>
      <c r="F431" s="38">
        <v>0</v>
      </c>
      <c r="G431" s="38">
        <v>0</v>
      </c>
      <c r="H431" s="38">
        <v>0</v>
      </c>
      <c r="I431" s="38">
        <v>22.77</v>
      </c>
      <c r="J431" s="43">
        <v>0</v>
      </c>
    </row>
    <row r="432" spans="1:10" x14ac:dyDescent="0.25">
      <c r="A432" s="35">
        <v>425</v>
      </c>
      <c r="B432" s="35" t="s">
        <v>928</v>
      </c>
      <c r="C432" s="36" t="s">
        <v>929</v>
      </c>
      <c r="D432" s="37" t="s">
        <v>58</v>
      </c>
      <c r="E432" s="38">
        <v>6.7</v>
      </c>
      <c r="F432" s="38">
        <v>0</v>
      </c>
      <c r="G432" s="38">
        <v>0</v>
      </c>
      <c r="H432" s="38">
        <v>0</v>
      </c>
      <c r="I432" s="38">
        <v>6.7</v>
      </c>
      <c r="J432" s="43">
        <v>0</v>
      </c>
    </row>
    <row r="433" spans="1:10" x14ac:dyDescent="0.25">
      <c r="A433" s="35">
        <v>426</v>
      </c>
      <c r="B433" s="35" t="s">
        <v>930</v>
      </c>
      <c r="C433" s="36" t="s">
        <v>931</v>
      </c>
      <c r="D433" s="37" t="s">
        <v>58</v>
      </c>
      <c r="E433" s="38">
        <v>23.66</v>
      </c>
      <c r="F433" s="38">
        <v>0</v>
      </c>
      <c r="G433" s="38">
        <v>0</v>
      </c>
      <c r="H433" s="38">
        <v>0</v>
      </c>
      <c r="I433" s="38">
        <v>23.66</v>
      </c>
      <c r="J433" s="43">
        <v>0</v>
      </c>
    </row>
    <row r="434" spans="1:10" x14ac:dyDescent="0.25">
      <c r="A434" s="35">
        <v>427</v>
      </c>
      <c r="B434" s="35" t="s">
        <v>932</v>
      </c>
      <c r="C434" s="36" t="s">
        <v>933</v>
      </c>
      <c r="D434" s="37" t="s">
        <v>58</v>
      </c>
      <c r="E434" s="38">
        <v>13.5</v>
      </c>
      <c r="F434" s="38">
        <v>0</v>
      </c>
      <c r="G434" s="38">
        <v>0</v>
      </c>
      <c r="H434" s="38">
        <v>0</v>
      </c>
      <c r="I434" s="38">
        <v>13.5</v>
      </c>
      <c r="J434" s="43">
        <v>0</v>
      </c>
    </row>
    <row r="435" spans="1:10" x14ac:dyDescent="0.25">
      <c r="A435" s="35">
        <v>428</v>
      </c>
      <c r="B435" s="35" t="s">
        <v>934</v>
      </c>
      <c r="C435" s="36" t="s">
        <v>935</v>
      </c>
      <c r="D435" s="37" t="s">
        <v>58</v>
      </c>
      <c r="E435" s="38">
        <v>21.15</v>
      </c>
      <c r="F435" s="38">
        <v>0</v>
      </c>
      <c r="G435" s="38">
        <v>0</v>
      </c>
      <c r="H435" s="38">
        <v>0</v>
      </c>
      <c r="I435" s="38">
        <v>21.15</v>
      </c>
      <c r="J435" s="43">
        <v>0</v>
      </c>
    </row>
    <row r="436" spans="1:10" x14ac:dyDescent="0.25">
      <c r="A436" s="35">
        <v>429</v>
      </c>
      <c r="B436" s="35" t="s">
        <v>936</v>
      </c>
      <c r="C436" s="36" t="s">
        <v>937</v>
      </c>
      <c r="D436" s="37" t="s">
        <v>58</v>
      </c>
      <c r="E436" s="38">
        <v>22.77</v>
      </c>
      <c r="F436" s="38">
        <v>0</v>
      </c>
      <c r="G436" s="38">
        <v>0</v>
      </c>
      <c r="H436" s="38">
        <v>0</v>
      </c>
      <c r="I436" s="38">
        <v>22.77</v>
      </c>
      <c r="J436" s="43">
        <v>0</v>
      </c>
    </row>
    <row r="437" spans="1:10" x14ac:dyDescent="0.25">
      <c r="A437" s="35">
        <v>430</v>
      </c>
      <c r="B437" s="35" t="s">
        <v>938</v>
      </c>
      <c r="C437" s="36" t="s">
        <v>939</v>
      </c>
      <c r="D437" s="37" t="s">
        <v>58</v>
      </c>
      <c r="E437" s="38">
        <v>21.09</v>
      </c>
      <c r="F437" s="38">
        <v>0</v>
      </c>
      <c r="G437" s="38">
        <v>0</v>
      </c>
      <c r="H437" s="38">
        <v>0</v>
      </c>
      <c r="I437" s="38">
        <v>21.09</v>
      </c>
      <c r="J437" s="43">
        <v>0</v>
      </c>
    </row>
    <row r="438" spans="1:10" x14ac:dyDescent="0.25">
      <c r="A438" s="35">
        <v>431</v>
      </c>
      <c r="B438" s="35" t="s">
        <v>940</v>
      </c>
      <c r="C438" s="36" t="s">
        <v>941</v>
      </c>
      <c r="D438" s="37" t="s">
        <v>58</v>
      </c>
      <c r="E438" s="38">
        <v>23.83</v>
      </c>
      <c r="F438" s="38">
        <v>0</v>
      </c>
      <c r="G438" s="38">
        <v>0</v>
      </c>
      <c r="H438" s="38">
        <v>0</v>
      </c>
      <c r="I438" s="38">
        <v>23.83</v>
      </c>
      <c r="J438" s="43">
        <v>0</v>
      </c>
    </row>
    <row r="439" spans="1:10" x14ac:dyDescent="0.25">
      <c r="A439" s="35">
        <v>432</v>
      </c>
      <c r="B439" s="35" t="s">
        <v>942</v>
      </c>
      <c r="C439" s="36" t="s">
        <v>943</v>
      </c>
      <c r="D439" s="37" t="s">
        <v>58</v>
      </c>
      <c r="E439" s="38">
        <v>24.41</v>
      </c>
      <c r="F439" s="38">
        <v>0</v>
      </c>
      <c r="G439" s="38">
        <v>0</v>
      </c>
      <c r="H439" s="38">
        <v>0</v>
      </c>
      <c r="I439" s="38">
        <v>24.41</v>
      </c>
      <c r="J439" s="43">
        <v>0</v>
      </c>
    </row>
    <row r="440" spans="1:10" x14ac:dyDescent="0.25">
      <c r="A440" s="35">
        <v>433</v>
      </c>
      <c r="B440" s="35" t="s">
        <v>944</v>
      </c>
      <c r="C440" s="36" t="s">
        <v>945</v>
      </c>
      <c r="D440" s="37" t="s">
        <v>58</v>
      </c>
      <c r="E440" s="38">
        <v>25.3</v>
      </c>
      <c r="F440" s="38">
        <v>0</v>
      </c>
      <c r="G440" s="38">
        <v>0</v>
      </c>
      <c r="H440" s="38">
        <v>0</v>
      </c>
      <c r="I440" s="38">
        <v>25.3</v>
      </c>
      <c r="J440" s="43">
        <v>0</v>
      </c>
    </row>
    <row r="441" spans="1:10" x14ac:dyDescent="0.25">
      <c r="A441" s="35">
        <v>434</v>
      </c>
      <c r="B441" s="35" t="s">
        <v>946</v>
      </c>
      <c r="C441" s="36" t="s">
        <v>947</v>
      </c>
      <c r="D441" s="37" t="s">
        <v>58</v>
      </c>
      <c r="E441" s="38">
        <v>69.58</v>
      </c>
      <c r="F441" s="38">
        <v>0</v>
      </c>
      <c r="G441" s="38">
        <v>0</v>
      </c>
      <c r="H441" s="38">
        <v>0</v>
      </c>
      <c r="I441" s="38">
        <v>69.58</v>
      </c>
      <c r="J441" s="43">
        <v>0</v>
      </c>
    </row>
    <row r="442" spans="1:10" x14ac:dyDescent="0.25">
      <c r="A442" s="35">
        <v>435</v>
      </c>
      <c r="B442" s="35" t="s">
        <v>948</v>
      </c>
      <c r="C442" s="36" t="s">
        <v>949</v>
      </c>
      <c r="D442" s="37" t="s">
        <v>58</v>
      </c>
      <c r="E442" s="38">
        <v>10.119999999999999</v>
      </c>
      <c r="F442" s="38">
        <v>0</v>
      </c>
      <c r="G442" s="38">
        <v>0</v>
      </c>
      <c r="H442" s="38">
        <v>0</v>
      </c>
      <c r="I442" s="38">
        <v>10.119999999999999</v>
      </c>
      <c r="J442" s="43">
        <v>0</v>
      </c>
    </row>
    <row r="443" spans="1:10" x14ac:dyDescent="0.25">
      <c r="A443" s="35">
        <v>436</v>
      </c>
      <c r="B443" s="35" t="s">
        <v>950</v>
      </c>
      <c r="C443" s="36" t="s">
        <v>951</v>
      </c>
      <c r="D443" s="37" t="s">
        <v>58</v>
      </c>
      <c r="E443" s="38">
        <v>31.31</v>
      </c>
      <c r="F443" s="38">
        <v>0</v>
      </c>
      <c r="G443" s="38">
        <v>0</v>
      </c>
      <c r="H443" s="38">
        <v>0</v>
      </c>
      <c r="I443" s="38">
        <v>31.31</v>
      </c>
      <c r="J443" s="43">
        <v>0</v>
      </c>
    </row>
    <row r="444" spans="1:10" x14ac:dyDescent="0.25">
      <c r="A444" s="35">
        <v>437</v>
      </c>
      <c r="B444" s="35" t="s">
        <v>952</v>
      </c>
      <c r="C444" s="36" t="s">
        <v>953</v>
      </c>
      <c r="D444" s="37" t="s">
        <v>58</v>
      </c>
      <c r="E444" s="38">
        <v>48.56</v>
      </c>
      <c r="F444" s="38">
        <v>0</v>
      </c>
      <c r="G444" s="38">
        <v>0</v>
      </c>
      <c r="H444" s="38">
        <v>0</v>
      </c>
      <c r="I444" s="38">
        <v>48.56</v>
      </c>
      <c r="J444" s="43">
        <v>0</v>
      </c>
    </row>
    <row r="445" spans="1:10" x14ac:dyDescent="0.25">
      <c r="A445" s="35">
        <v>438</v>
      </c>
      <c r="B445" s="35" t="s">
        <v>954</v>
      </c>
      <c r="C445" s="36" t="s">
        <v>955</v>
      </c>
      <c r="D445" s="37" t="s">
        <v>58</v>
      </c>
      <c r="E445" s="38">
        <v>50.63</v>
      </c>
      <c r="F445" s="38">
        <v>0</v>
      </c>
      <c r="G445" s="38">
        <v>0</v>
      </c>
      <c r="H445" s="38">
        <v>0</v>
      </c>
      <c r="I445" s="38">
        <v>50.63</v>
      </c>
      <c r="J445" s="43">
        <v>0</v>
      </c>
    </row>
    <row r="446" spans="1:10" x14ac:dyDescent="0.25">
      <c r="A446" s="35">
        <v>439</v>
      </c>
      <c r="B446" s="35" t="s">
        <v>956</v>
      </c>
      <c r="C446" s="36" t="s">
        <v>957</v>
      </c>
      <c r="D446" s="37" t="s">
        <v>58</v>
      </c>
      <c r="E446" s="38">
        <v>63.25</v>
      </c>
      <c r="F446" s="38">
        <v>0</v>
      </c>
      <c r="G446" s="38">
        <v>0</v>
      </c>
      <c r="H446" s="38">
        <v>0</v>
      </c>
      <c r="I446" s="38">
        <v>63.25</v>
      </c>
      <c r="J446" s="43">
        <v>0</v>
      </c>
    </row>
    <row r="447" spans="1:10" x14ac:dyDescent="0.25">
      <c r="A447" s="35">
        <v>440</v>
      </c>
      <c r="B447" s="35" t="s">
        <v>958</v>
      </c>
      <c r="C447" s="36" t="s">
        <v>959</v>
      </c>
      <c r="D447" s="37" t="s">
        <v>58</v>
      </c>
      <c r="E447" s="38">
        <v>22.54</v>
      </c>
      <c r="F447" s="38">
        <v>0</v>
      </c>
      <c r="G447" s="38">
        <v>0</v>
      </c>
      <c r="H447" s="38">
        <v>0</v>
      </c>
      <c r="I447" s="38">
        <v>22.54</v>
      </c>
      <c r="J447" s="43">
        <v>0</v>
      </c>
    </row>
    <row r="448" spans="1:10" x14ac:dyDescent="0.25">
      <c r="A448" s="35">
        <v>441</v>
      </c>
      <c r="B448" s="35" t="s">
        <v>960</v>
      </c>
      <c r="C448" s="36" t="s">
        <v>961</v>
      </c>
      <c r="D448" s="37" t="s">
        <v>58</v>
      </c>
      <c r="E448" s="38">
        <v>22.77</v>
      </c>
      <c r="F448" s="38">
        <v>0</v>
      </c>
      <c r="G448" s="38">
        <v>0</v>
      </c>
      <c r="H448" s="38">
        <v>0</v>
      </c>
      <c r="I448" s="38">
        <v>22.77</v>
      </c>
      <c r="J448" s="43">
        <v>0</v>
      </c>
    </row>
    <row r="449" spans="1:10" x14ac:dyDescent="0.25">
      <c r="A449" s="35">
        <v>442</v>
      </c>
      <c r="B449" s="35" t="s">
        <v>962</v>
      </c>
      <c r="C449" s="36" t="s">
        <v>963</v>
      </c>
      <c r="D449" s="37" t="s">
        <v>58</v>
      </c>
      <c r="E449" s="38">
        <v>22.12</v>
      </c>
      <c r="F449" s="38">
        <v>0</v>
      </c>
      <c r="G449" s="38">
        <v>0</v>
      </c>
      <c r="H449" s="38">
        <v>0</v>
      </c>
      <c r="I449" s="38">
        <v>22.12</v>
      </c>
      <c r="J449" s="43">
        <v>0</v>
      </c>
    </row>
    <row r="450" spans="1:10" x14ac:dyDescent="0.25">
      <c r="A450" s="35">
        <v>443</v>
      </c>
      <c r="B450" s="35" t="s">
        <v>964</v>
      </c>
      <c r="C450" s="36" t="s">
        <v>965</v>
      </c>
      <c r="D450" s="37" t="s">
        <v>58</v>
      </c>
      <c r="E450" s="38">
        <v>41.75</v>
      </c>
      <c r="F450" s="38">
        <v>0</v>
      </c>
      <c r="G450" s="38">
        <v>0</v>
      </c>
      <c r="H450" s="38">
        <v>0</v>
      </c>
      <c r="I450" s="38">
        <v>41.75</v>
      </c>
      <c r="J450" s="43">
        <v>0</v>
      </c>
    </row>
    <row r="451" spans="1:10" x14ac:dyDescent="0.25">
      <c r="A451" s="35">
        <v>444</v>
      </c>
      <c r="B451" s="35" t="s">
        <v>966</v>
      </c>
      <c r="C451" s="36" t="s">
        <v>967</v>
      </c>
      <c r="D451" s="37" t="s">
        <v>58</v>
      </c>
      <c r="E451" s="38">
        <v>1.52</v>
      </c>
      <c r="F451" s="38">
        <v>0</v>
      </c>
      <c r="G451" s="38">
        <v>0</v>
      </c>
      <c r="H451" s="38">
        <v>0</v>
      </c>
      <c r="I451" s="38">
        <v>1.52</v>
      </c>
      <c r="J451" s="43">
        <v>0</v>
      </c>
    </row>
    <row r="452" spans="1:10" x14ac:dyDescent="0.25">
      <c r="A452" s="35">
        <v>445</v>
      </c>
      <c r="B452" s="35" t="s">
        <v>968</v>
      </c>
      <c r="C452" s="36" t="s">
        <v>969</v>
      </c>
      <c r="D452" s="37" t="s">
        <v>58</v>
      </c>
      <c r="E452" s="38">
        <v>1.9</v>
      </c>
      <c r="F452" s="38">
        <v>0</v>
      </c>
      <c r="G452" s="38">
        <v>0</v>
      </c>
      <c r="H452" s="38">
        <v>0</v>
      </c>
      <c r="I452" s="38">
        <v>1.9</v>
      </c>
      <c r="J452" s="43">
        <v>0</v>
      </c>
    </row>
    <row r="453" spans="1:10" x14ac:dyDescent="0.25">
      <c r="A453" s="35">
        <v>446</v>
      </c>
      <c r="B453" s="35" t="s">
        <v>970</v>
      </c>
      <c r="C453" s="36" t="s">
        <v>971</v>
      </c>
      <c r="D453" s="37" t="s">
        <v>58</v>
      </c>
      <c r="E453" s="38">
        <v>2.5299999999999998</v>
      </c>
      <c r="F453" s="38">
        <v>0</v>
      </c>
      <c r="G453" s="38">
        <v>0</v>
      </c>
      <c r="H453" s="38">
        <v>0</v>
      </c>
      <c r="I453" s="38">
        <v>2.5299999999999998</v>
      </c>
      <c r="J453" s="43">
        <v>0</v>
      </c>
    </row>
    <row r="454" spans="1:10" x14ac:dyDescent="0.25">
      <c r="A454" s="35">
        <v>447</v>
      </c>
      <c r="B454" s="35" t="s">
        <v>972</v>
      </c>
      <c r="C454" s="36" t="s">
        <v>973</v>
      </c>
      <c r="D454" s="37" t="s">
        <v>58</v>
      </c>
      <c r="E454" s="38">
        <v>6.7</v>
      </c>
      <c r="F454" s="38">
        <v>0</v>
      </c>
      <c r="G454" s="38">
        <v>0</v>
      </c>
      <c r="H454" s="38">
        <v>0</v>
      </c>
      <c r="I454" s="38">
        <v>6.7</v>
      </c>
      <c r="J454" s="43">
        <v>0</v>
      </c>
    </row>
    <row r="455" spans="1:10" x14ac:dyDescent="0.25">
      <c r="A455" s="35">
        <v>448</v>
      </c>
      <c r="B455" s="35" t="s">
        <v>974</v>
      </c>
      <c r="C455" s="36" t="s">
        <v>975</v>
      </c>
      <c r="D455" s="37" t="s">
        <v>58</v>
      </c>
      <c r="E455" s="38">
        <v>13.28</v>
      </c>
      <c r="F455" s="38">
        <v>0</v>
      </c>
      <c r="G455" s="38">
        <v>0</v>
      </c>
      <c r="H455" s="38">
        <v>0</v>
      </c>
      <c r="I455" s="38">
        <v>13.28</v>
      </c>
      <c r="J455" s="43">
        <v>0</v>
      </c>
    </row>
    <row r="456" spans="1:10" x14ac:dyDescent="0.25">
      <c r="A456" s="35">
        <v>449</v>
      </c>
      <c r="B456" s="35" t="s">
        <v>976</v>
      </c>
      <c r="C456" s="36" t="s">
        <v>977</v>
      </c>
      <c r="D456" s="37" t="s">
        <v>58</v>
      </c>
      <c r="E456" s="38">
        <v>15.18</v>
      </c>
      <c r="F456" s="38">
        <v>0</v>
      </c>
      <c r="G456" s="38">
        <v>0</v>
      </c>
      <c r="H456" s="38">
        <v>0</v>
      </c>
      <c r="I456" s="38">
        <v>15.18</v>
      </c>
      <c r="J456" s="43">
        <v>0</v>
      </c>
    </row>
    <row r="457" spans="1:10" x14ac:dyDescent="0.25">
      <c r="A457" s="35">
        <v>450</v>
      </c>
      <c r="B457" s="35" t="s">
        <v>978</v>
      </c>
      <c r="C457" s="36" t="s">
        <v>979</v>
      </c>
      <c r="D457" s="37" t="s">
        <v>58</v>
      </c>
      <c r="E457" s="38">
        <v>33.020000000000003</v>
      </c>
      <c r="F457" s="38">
        <v>0</v>
      </c>
      <c r="G457" s="38">
        <v>0</v>
      </c>
      <c r="H457" s="38">
        <v>0</v>
      </c>
      <c r="I457" s="38">
        <v>33.020000000000003</v>
      </c>
      <c r="J457" s="43">
        <v>0</v>
      </c>
    </row>
    <row r="458" spans="1:10" x14ac:dyDescent="0.25">
      <c r="A458" s="35">
        <v>451</v>
      </c>
      <c r="B458" s="35" t="s">
        <v>980</v>
      </c>
      <c r="C458" s="36" t="s">
        <v>981</v>
      </c>
      <c r="D458" s="37" t="s">
        <v>58</v>
      </c>
      <c r="E458" s="38">
        <v>43.01</v>
      </c>
      <c r="F458" s="38">
        <v>0</v>
      </c>
      <c r="G458" s="38">
        <v>0</v>
      </c>
      <c r="H458" s="38">
        <v>0</v>
      </c>
      <c r="I458" s="38">
        <v>43.01</v>
      </c>
      <c r="J458" s="43">
        <v>0</v>
      </c>
    </row>
    <row r="459" spans="1:10" x14ac:dyDescent="0.25">
      <c r="A459" s="35">
        <v>452</v>
      </c>
      <c r="B459" s="35" t="s">
        <v>982</v>
      </c>
      <c r="C459" s="36" t="s">
        <v>983</v>
      </c>
      <c r="D459" s="37" t="s">
        <v>58</v>
      </c>
      <c r="E459" s="38">
        <v>82.23</v>
      </c>
      <c r="F459" s="38">
        <v>0</v>
      </c>
      <c r="G459" s="38">
        <v>0</v>
      </c>
      <c r="H459" s="38">
        <v>0</v>
      </c>
      <c r="I459" s="38">
        <v>82.23</v>
      </c>
      <c r="J459" s="43">
        <v>0</v>
      </c>
    </row>
    <row r="460" spans="1:10" x14ac:dyDescent="0.25">
      <c r="A460" s="35">
        <v>453</v>
      </c>
      <c r="B460" s="35" t="s">
        <v>984</v>
      </c>
      <c r="C460" s="36" t="s">
        <v>359</v>
      </c>
      <c r="D460" s="37" t="s">
        <v>58</v>
      </c>
      <c r="E460" s="38">
        <v>8.2200000000000006</v>
      </c>
      <c r="F460" s="38">
        <v>0</v>
      </c>
      <c r="G460" s="38">
        <v>0</v>
      </c>
      <c r="H460" s="38">
        <v>0</v>
      </c>
      <c r="I460" s="38">
        <v>8.2200000000000006</v>
      </c>
      <c r="J460" s="43">
        <v>0</v>
      </c>
    </row>
    <row r="461" spans="1:10" x14ac:dyDescent="0.25">
      <c r="A461" s="35">
        <v>454</v>
      </c>
      <c r="B461" s="35" t="s">
        <v>985</v>
      </c>
      <c r="C461" s="36" t="s">
        <v>360</v>
      </c>
      <c r="D461" s="37" t="s">
        <v>58</v>
      </c>
      <c r="E461" s="38">
        <v>5.57</v>
      </c>
      <c r="F461" s="38">
        <v>0</v>
      </c>
      <c r="G461" s="38">
        <v>0</v>
      </c>
      <c r="H461" s="38">
        <v>0</v>
      </c>
      <c r="I461" s="38">
        <v>5.57</v>
      </c>
      <c r="J461" s="43">
        <v>0</v>
      </c>
    </row>
    <row r="462" spans="1:10" x14ac:dyDescent="0.25">
      <c r="A462" s="35">
        <v>455</v>
      </c>
      <c r="B462" s="35" t="s">
        <v>986</v>
      </c>
      <c r="C462" s="36" t="s">
        <v>361</v>
      </c>
      <c r="D462" s="37" t="s">
        <v>58</v>
      </c>
      <c r="E462" s="38">
        <v>3.8</v>
      </c>
      <c r="F462" s="38">
        <v>0</v>
      </c>
      <c r="G462" s="38">
        <v>0</v>
      </c>
      <c r="H462" s="38">
        <v>0</v>
      </c>
      <c r="I462" s="38">
        <v>3.8</v>
      </c>
      <c r="J462" s="43">
        <v>0</v>
      </c>
    </row>
    <row r="463" spans="1:10" x14ac:dyDescent="0.25">
      <c r="A463" s="35">
        <v>456</v>
      </c>
      <c r="B463" s="35" t="s">
        <v>987</v>
      </c>
      <c r="C463" s="36" t="s">
        <v>362</v>
      </c>
      <c r="D463" s="37" t="s">
        <v>58</v>
      </c>
      <c r="E463" s="38">
        <v>2.2799999999999998</v>
      </c>
      <c r="F463" s="38">
        <v>0</v>
      </c>
      <c r="G463" s="38">
        <v>0</v>
      </c>
      <c r="H463" s="38">
        <v>0</v>
      </c>
      <c r="I463" s="38">
        <v>2.2799999999999998</v>
      </c>
      <c r="J463" s="43">
        <v>0</v>
      </c>
    </row>
    <row r="464" spans="1:10" x14ac:dyDescent="0.25">
      <c r="A464" s="35">
        <v>457</v>
      </c>
      <c r="B464" s="35" t="s">
        <v>988</v>
      </c>
      <c r="C464" s="36" t="s">
        <v>363</v>
      </c>
      <c r="D464" s="37" t="s">
        <v>58</v>
      </c>
      <c r="E464" s="38">
        <v>1.52</v>
      </c>
      <c r="F464" s="38">
        <v>0</v>
      </c>
      <c r="G464" s="38">
        <v>0</v>
      </c>
      <c r="H464" s="38">
        <v>0</v>
      </c>
      <c r="I464" s="38">
        <v>1.52</v>
      </c>
      <c r="J464" s="43">
        <v>0</v>
      </c>
    </row>
    <row r="465" spans="1:10" ht="25.5" x14ac:dyDescent="0.25">
      <c r="A465" s="35">
        <v>458</v>
      </c>
      <c r="B465" s="35" t="s">
        <v>989</v>
      </c>
      <c r="C465" s="36" t="s">
        <v>990</v>
      </c>
      <c r="D465" s="37" t="s">
        <v>58</v>
      </c>
      <c r="E465" s="38">
        <v>3.8</v>
      </c>
      <c r="F465" s="38">
        <v>0</v>
      </c>
      <c r="G465" s="38">
        <v>0</v>
      </c>
      <c r="H465" s="38">
        <v>0</v>
      </c>
      <c r="I465" s="38">
        <v>3.8</v>
      </c>
      <c r="J465" s="43">
        <v>0</v>
      </c>
    </row>
    <row r="466" spans="1:10" ht="25.5" x14ac:dyDescent="0.25">
      <c r="A466" s="35">
        <v>459</v>
      </c>
      <c r="B466" s="35" t="s">
        <v>991</v>
      </c>
      <c r="C466" s="36" t="s">
        <v>992</v>
      </c>
      <c r="D466" s="37" t="s">
        <v>58</v>
      </c>
      <c r="E466" s="38">
        <v>5.69</v>
      </c>
      <c r="F466" s="38">
        <v>0</v>
      </c>
      <c r="G466" s="38">
        <v>0</v>
      </c>
      <c r="H466" s="38">
        <v>0</v>
      </c>
      <c r="I466" s="38">
        <v>5.69</v>
      </c>
      <c r="J466" s="43">
        <v>0</v>
      </c>
    </row>
    <row r="467" spans="1:10" x14ac:dyDescent="0.25">
      <c r="A467" s="35">
        <v>460</v>
      </c>
      <c r="B467" s="35" t="s">
        <v>993</v>
      </c>
      <c r="C467" s="36" t="s">
        <v>994</v>
      </c>
      <c r="D467" s="37" t="s">
        <v>58</v>
      </c>
      <c r="E467" s="38">
        <v>6.58</v>
      </c>
      <c r="F467" s="38">
        <v>0</v>
      </c>
      <c r="G467" s="38">
        <v>0</v>
      </c>
      <c r="H467" s="38">
        <v>0</v>
      </c>
      <c r="I467" s="38">
        <v>6.58</v>
      </c>
      <c r="J467" s="43">
        <v>0</v>
      </c>
    </row>
    <row r="468" spans="1:10" ht="25.5" x14ac:dyDescent="0.25">
      <c r="A468" s="35">
        <v>461</v>
      </c>
      <c r="B468" s="35" t="s">
        <v>995</v>
      </c>
      <c r="C468" s="36" t="s">
        <v>996</v>
      </c>
      <c r="D468" s="37" t="s">
        <v>58</v>
      </c>
      <c r="E468" s="38">
        <v>7.97</v>
      </c>
      <c r="F468" s="38">
        <v>0</v>
      </c>
      <c r="G468" s="38">
        <v>0</v>
      </c>
      <c r="H468" s="38">
        <v>0</v>
      </c>
      <c r="I468" s="38">
        <v>7.97</v>
      </c>
      <c r="J468" s="43">
        <v>0</v>
      </c>
    </row>
    <row r="469" spans="1:10" ht="25.5" x14ac:dyDescent="0.25">
      <c r="A469" s="35">
        <v>462</v>
      </c>
      <c r="B469" s="35" t="s">
        <v>997</v>
      </c>
      <c r="C469" s="36" t="s">
        <v>998</v>
      </c>
      <c r="D469" s="37" t="s">
        <v>58</v>
      </c>
      <c r="E469" s="38">
        <v>9.11</v>
      </c>
      <c r="F469" s="38">
        <v>0</v>
      </c>
      <c r="G469" s="38">
        <v>0</v>
      </c>
      <c r="H469" s="38">
        <v>0</v>
      </c>
      <c r="I469" s="38">
        <v>9.11</v>
      </c>
      <c r="J469" s="43">
        <v>0</v>
      </c>
    </row>
    <row r="470" spans="1:10" x14ac:dyDescent="0.25">
      <c r="A470" s="35">
        <v>463</v>
      </c>
      <c r="B470" s="35" t="s">
        <v>999</v>
      </c>
      <c r="C470" s="36" t="s">
        <v>1000</v>
      </c>
      <c r="D470" s="37" t="s">
        <v>58</v>
      </c>
      <c r="E470" s="38">
        <v>10.75</v>
      </c>
      <c r="F470" s="38">
        <v>0</v>
      </c>
      <c r="G470" s="38">
        <v>0</v>
      </c>
      <c r="H470" s="38">
        <v>0</v>
      </c>
      <c r="I470" s="38">
        <v>10.75</v>
      </c>
      <c r="J470" s="43">
        <v>0</v>
      </c>
    </row>
    <row r="471" spans="1:10" ht="25.5" x14ac:dyDescent="0.25">
      <c r="A471" s="35">
        <v>464</v>
      </c>
      <c r="B471" s="35" t="s">
        <v>1001</v>
      </c>
      <c r="C471" s="36" t="s">
        <v>1002</v>
      </c>
      <c r="D471" s="37" t="s">
        <v>58</v>
      </c>
      <c r="E471" s="38">
        <v>13.92</v>
      </c>
      <c r="F471" s="38">
        <v>0</v>
      </c>
      <c r="G471" s="38">
        <v>0</v>
      </c>
      <c r="H471" s="38">
        <v>0</v>
      </c>
      <c r="I471" s="38">
        <v>13.92</v>
      </c>
      <c r="J471" s="43">
        <v>0</v>
      </c>
    </row>
    <row r="472" spans="1:10" x14ac:dyDescent="0.25">
      <c r="A472" s="35">
        <v>465</v>
      </c>
      <c r="B472" s="35" t="s">
        <v>1003</v>
      </c>
      <c r="C472" s="36" t="s">
        <v>1004</v>
      </c>
      <c r="D472" s="37" t="s">
        <v>58</v>
      </c>
      <c r="E472" s="38">
        <v>21.51</v>
      </c>
      <c r="F472" s="38">
        <v>0</v>
      </c>
      <c r="G472" s="38">
        <v>0</v>
      </c>
      <c r="H472" s="38">
        <v>0</v>
      </c>
      <c r="I472" s="38">
        <v>21.51</v>
      </c>
      <c r="J472" s="43">
        <v>0</v>
      </c>
    </row>
    <row r="473" spans="1:10" x14ac:dyDescent="0.25">
      <c r="A473" s="35">
        <v>466</v>
      </c>
      <c r="B473" s="35" t="s">
        <v>1005</v>
      </c>
      <c r="C473" s="36" t="s">
        <v>1006</v>
      </c>
      <c r="D473" s="37" t="s">
        <v>58</v>
      </c>
      <c r="E473" s="38">
        <v>25.3</v>
      </c>
      <c r="F473" s="38">
        <v>0</v>
      </c>
      <c r="G473" s="38">
        <v>0</v>
      </c>
      <c r="H473" s="38">
        <v>0</v>
      </c>
      <c r="I473" s="38">
        <v>25.3</v>
      </c>
      <c r="J473" s="43">
        <v>0</v>
      </c>
    </row>
    <row r="474" spans="1:10" x14ac:dyDescent="0.25">
      <c r="A474" s="35">
        <v>467</v>
      </c>
      <c r="B474" s="35" t="s">
        <v>1007</v>
      </c>
      <c r="C474" s="36" t="s">
        <v>1008</v>
      </c>
      <c r="D474" s="37" t="s">
        <v>58</v>
      </c>
      <c r="E474" s="38">
        <v>44.28</v>
      </c>
      <c r="F474" s="38">
        <v>0</v>
      </c>
      <c r="G474" s="38">
        <v>0</v>
      </c>
      <c r="H474" s="38">
        <v>0</v>
      </c>
      <c r="I474" s="38">
        <v>44.28</v>
      </c>
      <c r="J474" s="43">
        <v>0</v>
      </c>
    </row>
    <row r="475" spans="1:10" ht="25.5" x14ac:dyDescent="0.25">
      <c r="A475" s="35">
        <v>468</v>
      </c>
      <c r="B475" s="35" t="s">
        <v>1009</v>
      </c>
      <c r="C475" s="36" t="s">
        <v>1010</v>
      </c>
      <c r="D475" s="37" t="s">
        <v>58</v>
      </c>
      <c r="E475" s="38">
        <v>3.8</v>
      </c>
      <c r="F475" s="38">
        <v>0</v>
      </c>
      <c r="G475" s="38">
        <v>0</v>
      </c>
      <c r="H475" s="38">
        <v>0</v>
      </c>
      <c r="I475" s="38">
        <v>3.8</v>
      </c>
      <c r="J475" s="43">
        <v>0</v>
      </c>
    </row>
    <row r="476" spans="1:10" ht="25.5" x14ac:dyDescent="0.25">
      <c r="A476" s="35">
        <v>469</v>
      </c>
      <c r="B476" s="35" t="s">
        <v>1011</v>
      </c>
      <c r="C476" s="36" t="s">
        <v>1012</v>
      </c>
      <c r="D476" s="37" t="s">
        <v>58</v>
      </c>
      <c r="E476" s="38">
        <v>5.0599999999999996</v>
      </c>
      <c r="F476" s="38">
        <v>0</v>
      </c>
      <c r="G476" s="38">
        <v>0</v>
      </c>
      <c r="H476" s="38">
        <v>0</v>
      </c>
      <c r="I476" s="38">
        <v>5.0599999999999996</v>
      </c>
      <c r="J476" s="43">
        <v>0</v>
      </c>
    </row>
    <row r="477" spans="1:10" x14ac:dyDescent="0.25">
      <c r="A477" s="35">
        <v>470</v>
      </c>
      <c r="B477" s="35" t="s">
        <v>1013</v>
      </c>
      <c r="C477" s="36" t="s">
        <v>1014</v>
      </c>
      <c r="D477" s="37" t="s">
        <v>58</v>
      </c>
      <c r="E477" s="38">
        <v>7.59</v>
      </c>
      <c r="F477" s="38">
        <v>0</v>
      </c>
      <c r="G477" s="38">
        <v>0</v>
      </c>
      <c r="H477" s="38">
        <v>0</v>
      </c>
      <c r="I477" s="38">
        <v>7.59</v>
      </c>
      <c r="J477" s="43">
        <v>0</v>
      </c>
    </row>
    <row r="478" spans="1:10" ht="25.5" x14ac:dyDescent="0.25">
      <c r="A478" s="35">
        <v>471</v>
      </c>
      <c r="B478" s="35" t="s">
        <v>1015</v>
      </c>
      <c r="C478" s="36" t="s">
        <v>1016</v>
      </c>
      <c r="D478" s="37" t="s">
        <v>58</v>
      </c>
      <c r="E478" s="38">
        <v>10.119999999999999</v>
      </c>
      <c r="F478" s="38">
        <v>0</v>
      </c>
      <c r="G478" s="38">
        <v>0</v>
      </c>
      <c r="H478" s="38">
        <v>0</v>
      </c>
      <c r="I478" s="38">
        <v>10.119999999999999</v>
      </c>
      <c r="J478" s="43">
        <v>0</v>
      </c>
    </row>
    <row r="479" spans="1:10" x14ac:dyDescent="0.25">
      <c r="A479" s="35">
        <v>472</v>
      </c>
      <c r="B479" s="35" t="s">
        <v>1017</v>
      </c>
      <c r="C479" s="36" t="s">
        <v>1018</v>
      </c>
      <c r="D479" s="37" t="s">
        <v>58</v>
      </c>
      <c r="E479" s="38">
        <v>12.65</v>
      </c>
      <c r="F479" s="38">
        <v>0</v>
      </c>
      <c r="G479" s="38">
        <v>0</v>
      </c>
      <c r="H479" s="38">
        <v>0</v>
      </c>
      <c r="I479" s="38">
        <v>12.65</v>
      </c>
      <c r="J479" s="43">
        <v>0</v>
      </c>
    </row>
    <row r="480" spans="1:10" x14ac:dyDescent="0.25">
      <c r="A480" s="35">
        <v>473</v>
      </c>
      <c r="B480" s="35" t="s">
        <v>1019</v>
      </c>
      <c r="C480" s="36" t="s">
        <v>1020</v>
      </c>
      <c r="D480" s="37" t="s">
        <v>58</v>
      </c>
      <c r="E480" s="38">
        <v>18.98</v>
      </c>
      <c r="F480" s="38">
        <v>0</v>
      </c>
      <c r="G480" s="38">
        <v>0</v>
      </c>
      <c r="H480" s="38">
        <v>0</v>
      </c>
      <c r="I480" s="38">
        <v>18.98</v>
      </c>
      <c r="J480" s="43">
        <v>0</v>
      </c>
    </row>
    <row r="481" spans="1:10" x14ac:dyDescent="0.25">
      <c r="A481" s="35">
        <v>474</v>
      </c>
      <c r="B481" s="35" t="s">
        <v>1021</v>
      </c>
      <c r="C481" s="36" t="s">
        <v>1022</v>
      </c>
      <c r="D481" s="37" t="s">
        <v>58</v>
      </c>
      <c r="E481" s="38">
        <v>122.2</v>
      </c>
      <c r="F481" s="38">
        <v>0</v>
      </c>
      <c r="G481" s="38">
        <v>0</v>
      </c>
      <c r="H481" s="38">
        <v>0</v>
      </c>
      <c r="I481" s="38">
        <v>122.2</v>
      </c>
      <c r="J481" s="43">
        <v>0</v>
      </c>
    </row>
    <row r="482" spans="1:10" x14ac:dyDescent="0.25">
      <c r="A482" s="35">
        <v>475</v>
      </c>
      <c r="B482" s="35" t="s">
        <v>1023</v>
      </c>
      <c r="C482" s="36" t="s">
        <v>1024</v>
      </c>
      <c r="D482" s="37" t="s">
        <v>58</v>
      </c>
      <c r="E482" s="38">
        <v>134.15</v>
      </c>
      <c r="F482" s="38">
        <v>0</v>
      </c>
      <c r="G482" s="38">
        <v>0</v>
      </c>
      <c r="H482" s="38">
        <v>0</v>
      </c>
      <c r="I482" s="38">
        <v>134.15</v>
      </c>
      <c r="J482" s="43">
        <v>0</v>
      </c>
    </row>
    <row r="483" spans="1:10" x14ac:dyDescent="0.25">
      <c r="A483" s="35">
        <v>476</v>
      </c>
      <c r="B483" s="35" t="s">
        <v>1025</v>
      </c>
      <c r="C483" s="36" t="s">
        <v>1026</v>
      </c>
      <c r="D483" s="37" t="s">
        <v>58</v>
      </c>
      <c r="E483" s="38">
        <v>148.9</v>
      </c>
      <c r="F483" s="38">
        <v>0</v>
      </c>
      <c r="G483" s="38">
        <v>0</v>
      </c>
      <c r="H483" s="38">
        <v>0</v>
      </c>
      <c r="I483" s="38">
        <v>148.9</v>
      </c>
      <c r="J483" s="43">
        <v>0</v>
      </c>
    </row>
    <row r="484" spans="1:10" x14ac:dyDescent="0.25">
      <c r="A484" s="35">
        <v>477</v>
      </c>
      <c r="B484" s="35" t="s">
        <v>1027</v>
      </c>
      <c r="C484" s="36" t="s">
        <v>1028</v>
      </c>
      <c r="D484" s="37" t="s">
        <v>58</v>
      </c>
      <c r="E484" s="38">
        <v>163.69</v>
      </c>
      <c r="F484" s="38">
        <v>0</v>
      </c>
      <c r="G484" s="38">
        <v>0</v>
      </c>
      <c r="H484" s="38">
        <v>0</v>
      </c>
      <c r="I484" s="38">
        <v>163.69</v>
      </c>
      <c r="J484" s="43">
        <v>0</v>
      </c>
    </row>
    <row r="485" spans="1:10" x14ac:dyDescent="0.25">
      <c r="A485" s="35">
        <v>478</v>
      </c>
      <c r="B485" s="35" t="s">
        <v>1029</v>
      </c>
      <c r="C485" s="36" t="s">
        <v>1030</v>
      </c>
      <c r="D485" s="37" t="s">
        <v>58</v>
      </c>
      <c r="E485" s="38">
        <v>222.84</v>
      </c>
      <c r="F485" s="38">
        <v>0</v>
      </c>
      <c r="G485" s="38">
        <v>0</v>
      </c>
      <c r="H485" s="38">
        <v>0</v>
      </c>
      <c r="I485" s="38">
        <v>222.84</v>
      </c>
      <c r="J485" s="43">
        <v>0</v>
      </c>
    </row>
    <row r="486" spans="1:10" x14ac:dyDescent="0.25">
      <c r="A486" s="35">
        <v>479</v>
      </c>
      <c r="B486" s="35" t="s">
        <v>1031</v>
      </c>
      <c r="C486" s="36" t="s">
        <v>1032</v>
      </c>
      <c r="D486" s="37" t="s">
        <v>58</v>
      </c>
      <c r="E486" s="38">
        <v>186.08</v>
      </c>
      <c r="F486" s="38">
        <v>0</v>
      </c>
      <c r="G486" s="38">
        <v>0</v>
      </c>
      <c r="H486" s="38">
        <v>0</v>
      </c>
      <c r="I486" s="38">
        <v>186.08</v>
      </c>
      <c r="J486" s="43">
        <v>0</v>
      </c>
    </row>
    <row r="487" spans="1:10" x14ac:dyDescent="0.25">
      <c r="A487" s="35">
        <v>480</v>
      </c>
      <c r="B487" s="35" t="s">
        <v>1033</v>
      </c>
      <c r="C487" s="36" t="s">
        <v>1034</v>
      </c>
      <c r="D487" s="37" t="s">
        <v>58</v>
      </c>
      <c r="E487" s="38">
        <v>326.42</v>
      </c>
      <c r="F487" s="38">
        <v>0</v>
      </c>
      <c r="G487" s="38">
        <v>0</v>
      </c>
      <c r="H487" s="38">
        <v>0</v>
      </c>
      <c r="I487" s="38">
        <v>326.42</v>
      </c>
      <c r="J487" s="43">
        <v>0</v>
      </c>
    </row>
    <row r="488" spans="1:10" x14ac:dyDescent="0.25">
      <c r="A488" s="35">
        <v>481</v>
      </c>
      <c r="B488" s="35" t="s">
        <v>1035</v>
      </c>
      <c r="C488" s="36" t="s">
        <v>1036</v>
      </c>
      <c r="D488" s="37" t="s">
        <v>58</v>
      </c>
      <c r="E488" s="38">
        <v>460.07</v>
      </c>
      <c r="F488" s="38">
        <v>0</v>
      </c>
      <c r="G488" s="38">
        <v>0</v>
      </c>
      <c r="H488" s="38">
        <v>0</v>
      </c>
      <c r="I488" s="38">
        <v>460.07</v>
      </c>
      <c r="J488" s="43">
        <v>0</v>
      </c>
    </row>
    <row r="489" spans="1:10" x14ac:dyDescent="0.25">
      <c r="A489" s="35">
        <v>482</v>
      </c>
      <c r="B489" s="35" t="s">
        <v>1037</v>
      </c>
      <c r="C489" s="36" t="s">
        <v>1038</v>
      </c>
      <c r="D489" s="37" t="s">
        <v>58</v>
      </c>
      <c r="E489" s="38">
        <v>493.49</v>
      </c>
      <c r="F489" s="38">
        <v>0</v>
      </c>
      <c r="G489" s="38">
        <v>0</v>
      </c>
      <c r="H489" s="38">
        <v>0</v>
      </c>
      <c r="I489" s="38">
        <v>493.49</v>
      </c>
      <c r="J489" s="43">
        <v>0</v>
      </c>
    </row>
    <row r="490" spans="1:10" x14ac:dyDescent="0.25">
      <c r="A490" s="35">
        <v>483</v>
      </c>
      <c r="B490" s="35" t="s">
        <v>1039</v>
      </c>
      <c r="C490" s="36" t="s">
        <v>1040</v>
      </c>
      <c r="D490" s="37" t="s">
        <v>58</v>
      </c>
      <c r="E490" s="38">
        <v>51.12</v>
      </c>
      <c r="F490" s="38">
        <v>0</v>
      </c>
      <c r="G490" s="38">
        <v>0</v>
      </c>
      <c r="H490" s="38">
        <v>0</v>
      </c>
      <c r="I490" s="38">
        <v>51.12</v>
      </c>
      <c r="J490" s="43">
        <v>0</v>
      </c>
    </row>
    <row r="491" spans="1:10" x14ac:dyDescent="0.25">
      <c r="A491" s="35">
        <v>484</v>
      </c>
      <c r="B491" s="35" t="s">
        <v>1041</v>
      </c>
      <c r="C491" s="36" t="s">
        <v>1042</v>
      </c>
      <c r="D491" s="37" t="s">
        <v>58</v>
      </c>
      <c r="E491" s="38">
        <v>60.47</v>
      </c>
      <c r="F491" s="38">
        <v>0</v>
      </c>
      <c r="G491" s="38">
        <v>0</v>
      </c>
      <c r="H491" s="38">
        <v>0</v>
      </c>
      <c r="I491" s="38">
        <v>60.47</v>
      </c>
      <c r="J491" s="43">
        <v>0</v>
      </c>
    </row>
    <row r="492" spans="1:10" x14ac:dyDescent="0.25">
      <c r="A492" s="35">
        <v>485</v>
      </c>
      <c r="B492" s="35" t="s">
        <v>1043</v>
      </c>
      <c r="C492" s="36" t="s">
        <v>1044</v>
      </c>
      <c r="D492" s="37" t="s">
        <v>58</v>
      </c>
      <c r="E492" s="38">
        <v>62.52</v>
      </c>
      <c r="F492" s="38">
        <v>0</v>
      </c>
      <c r="G492" s="38">
        <v>0</v>
      </c>
      <c r="H492" s="38">
        <v>0</v>
      </c>
      <c r="I492" s="38">
        <v>62.52</v>
      </c>
      <c r="J492" s="43">
        <v>0</v>
      </c>
    </row>
    <row r="493" spans="1:10" x14ac:dyDescent="0.25">
      <c r="A493" s="35">
        <v>486</v>
      </c>
      <c r="B493" s="35" t="s">
        <v>1045</v>
      </c>
      <c r="C493" s="36" t="s">
        <v>1046</v>
      </c>
      <c r="D493" s="37" t="s">
        <v>58</v>
      </c>
      <c r="E493" s="38">
        <v>6.03</v>
      </c>
      <c r="F493" s="38">
        <v>0</v>
      </c>
      <c r="G493" s="38">
        <v>0</v>
      </c>
      <c r="H493" s="38">
        <v>0</v>
      </c>
      <c r="I493" s="38">
        <v>6.03</v>
      </c>
      <c r="J493" s="43">
        <v>0</v>
      </c>
    </row>
    <row r="494" spans="1:10" x14ac:dyDescent="0.25">
      <c r="A494" s="35">
        <v>487</v>
      </c>
      <c r="B494" s="35" t="s">
        <v>1047</v>
      </c>
      <c r="C494" s="36" t="s">
        <v>1048</v>
      </c>
      <c r="D494" s="37" t="s">
        <v>58</v>
      </c>
      <c r="E494" s="38">
        <v>6.03</v>
      </c>
      <c r="F494" s="38">
        <v>0</v>
      </c>
      <c r="G494" s="38">
        <v>0</v>
      </c>
      <c r="H494" s="38">
        <v>0</v>
      </c>
      <c r="I494" s="38">
        <v>6.03</v>
      </c>
      <c r="J494" s="43">
        <v>0</v>
      </c>
    </row>
    <row r="495" spans="1:10" x14ac:dyDescent="0.25">
      <c r="A495" s="35">
        <v>488</v>
      </c>
      <c r="B495" s="35" t="s">
        <v>1049</v>
      </c>
      <c r="C495" s="36" t="s">
        <v>1050</v>
      </c>
      <c r="D495" s="37" t="s">
        <v>58</v>
      </c>
      <c r="E495" s="38">
        <v>6.25</v>
      </c>
      <c r="F495" s="38">
        <v>0</v>
      </c>
      <c r="G495" s="38">
        <v>0</v>
      </c>
      <c r="H495" s="38">
        <v>0</v>
      </c>
      <c r="I495" s="38">
        <v>6.25</v>
      </c>
      <c r="J495" s="43">
        <v>0</v>
      </c>
    </row>
    <row r="496" spans="1:10" x14ac:dyDescent="0.25">
      <c r="A496" s="35">
        <v>489</v>
      </c>
      <c r="B496" s="35" t="s">
        <v>1051</v>
      </c>
      <c r="C496" s="36" t="s">
        <v>1052</v>
      </c>
      <c r="D496" s="37" t="s">
        <v>58</v>
      </c>
      <c r="E496" s="38">
        <v>4.97</v>
      </c>
      <c r="F496" s="38">
        <v>0</v>
      </c>
      <c r="G496" s="38">
        <v>0</v>
      </c>
      <c r="H496" s="38">
        <v>0</v>
      </c>
      <c r="I496" s="38">
        <v>4.97</v>
      </c>
      <c r="J496" s="43">
        <v>0</v>
      </c>
    </row>
    <row r="497" spans="1:10" x14ac:dyDescent="0.25">
      <c r="A497" s="35">
        <v>490</v>
      </c>
      <c r="B497" s="35" t="s">
        <v>1053</v>
      </c>
      <c r="C497" s="36" t="s">
        <v>1054</v>
      </c>
      <c r="D497" s="37" t="s">
        <v>58</v>
      </c>
      <c r="E497" s="38">
        <v>37.92</v>
      </c>
      <c r="F497" s="38">
        <v>0</v>
      </c>
      <c r="G497" s="38">
        <v>0</v>
      </c>
      <c r="H497" s="38">
        <v>0</v>
      </c>
      <c r="I497" s="38">
        <v>37.92</v>
      </c>
      <c r="J497" s="43">
        <v>0</v>
      </c>
    </row>
    <row r="498" spans="1:10" x14ac:dyDescent="0.25">
      <c r="A498" s="35">
        <v>491</v>
      </c>
      <c r="B498" s="35" t="s">
        <v>1055</v>
      </c>
      <c r="C498" s="36" t="s">
        <v>1056</v>
      </c>
      <c r="D498" s="37" t="s">
        <v>58</v>
      </c>
      <c r="E498" s="38">
        <v>39.9</v>
      </c>
      <c r="F498" s="38">
        <v>0</v>
      </c>
      <c r="G498" s="38">
        <v>0</v>
      </c>
      <c r="H498" s="38">
        <v>0</v>
      </c>
      <c r="I498" s="38">
        <v>39.9</v>
      </c>
      <c r="J498" s="43">
        <v>0</v>
      </c>
    </row>
    <row r="499" spans="1:10" x14ac:dyDescent="0.25">
      <c r="A499" s="35">
        <v>492</v>
      </c>
      <c r="B499" s="35" t="s">
        <v>1057</v>
      </c>
      <c r="C499" s="36" t="s">
        <v>1058</v>
      </c>
      <c r="D499" s="37" t="s">
        <v>58</v>
      </c>
      <c r="E499" s="38">
        <v>41.09</v>
      </c>
      <c r="F499" s="38">
        <v>0</v>
      </c>
      <c r="G499" s="38">
        <v>0</v>
      </c>
      <c r="H499" s="38">
        <v>0</v>
      </c>
      <c r="I499" s="38">
        <v>41.09</v>
      </c>
      <c r="J499" s="43">
        <v>0</v>
      </c>
    </row>
    <row r="500" spans="1:10" x14ac:dyDescent="0.25">
      <c r="A500" s="35">
        <v>493</v>
      </c>
      <c r="B500" s="35" t="s">
        <v>1059</v>
      </c>
      <c r="C500" s="36" t="s">
        <v>1060</v>
      </c>
      <c r="D500" s="37" t="s">
        <v>58</v>
      </c>
      <c r="E500" s="38">
        <v>42</v>
      </c>
      <c r="F500" s="38">
        <v>0</v>
      </c>
      <c r="G500" s="38">
        <v>0</v>
      </c>
      <c r="H500" s="38">
        <v>0</v>
      </c>
      <c r="I500" s="38">
        <v>42</v>
      </c>
      <c r="J500" s="43">
        <v>0</v>
      </c>
    </row>
    <row r="501" spans="1:10" x14ac:dyDescent="0.25">
      <c r="A501" s="35">
        <v>494</v>
      </c>
      <c r="B501" s="35" t="s">
        <v>1061</v>
      </c>
      <c r="C501" s="36" t="s">
        <v>1062</v>
      </c>
      <c r="D501" s="37" t="s">
        <v>58</v>
      </c>
      <c r="E501" s="38">
        <v>42.86</v>
      </c>
      <c r="F501" s="38">
        <v>0</v>
      </c>
      <c r="G501" s="38">
        <v>0</v>
      </c>
      <c r="H501" s="38">
        <v>0</v>
      </c>
      <c r="I501" s="38">
        <v>42.86</v>
      </c>
      <c r="J501" s="43">
        <v>0</v>
      </c>
    </row>
    <row r="502" spans="1:10" x14ac:dyDescent="0.25">
      <c r="A502" s="35">
        <v>495</v>
      </c>
      <c r="B502" s="35" t="s">
        <v>1063</v>
      </c>
      <c r="C502" s="36" t="s">
        <v>1064</v>
      </c>
      <c r="D502" s="37" t="s">
        <v>58</v>
      </c>
      <c r="E502" s="38">
        <v>45.69</v>
      </c>
      <c r="F502" s="38">
        <v>0</v>
      </c>
      <c r="G502" s="38">
        <v>0</v>
      </c>
      <c r="H502" s="38">
        <v>0</v>
      </c>
      <c r="I502" s="38">
        <v>45.69</v>
      </c>
      <c r="J502" s="43">
        <v>0</v>
      </c>
    </row>
    <row r="503" spans="1:10" x14ac:dyDescent="0.25">
      <c r="A503" s="35">
        <v>496</v>
      </c>
      <c r="B503" s="35" t="s">
        <v>1065</v>
      </c>
      <c r="C503" s="36" t="s">
        <v>1066</v>
      </c>
      <c r="D503" s="37" t="s">
        <v>58</v>
      </c>
      <c r="E503" s="38">
        <v>48.83</v>
      </c>
      <c r="F503" s="38">
        <v>0</v>
      </c>
      <c r="G503" s="38">
        <v>0</v>
      </c>
      <c r="H503" s="38">
        <v>0</v>
      </c>
      <c r="I503" s="38">
        <v>48.83</v>
      </c>
      <c r="J503" s="43">
        <v>0</v>
      </c>
    </row>
    <row r="504" spans="1:10" x14ac:dyDescent="0.25">
      <c r="A504" s="35">
        <v>497</v>
      </c>
      <c r="B504" s="35" t="s">
        <v>1067</v>
      </c>
      <c r="C504" s="36" t="s">
        <v>1068</v>
      </c>
      <c r="D504" s="37" t="s">
        <v>58</v>
      </c>
      <c r="E504" s="38">
        <v>48.99</v>
      </c>
      <c r="F504" s="38">
        <v>0</v>
      </c>
      <c r="G504" s="38">
        <v>0</v>
      </c>
      <c r="H504" s="38">
        <v>0</v>
      </c>
      <c r="I504" s="38">
        <v>48.99</v>
      </c>
      <c r="J504" s="43">
        <v>0</v>
      </c>
    </row>
    <row r="505" spans="1:10" x14ac:dyDescent="0.25">
      <c r="A505" s="35">
        <v>498</v>
      </c>
      <c r="B505" s="35" t="s">
        <v>1069</v>
      </c>
      <c r="C505" s="36" t="s">
        <v>1070</v>
      </c>
      <c r="D505" s="37" t="s">
        <v>58</v>
      </c>
      <c r="E505" s="38">
        <v>50.03</v>
      </c>
      <c r="F505" s="38">
        <v>0</v>
      </c>
      <c r="G505" s="38">
        <v>0</v>
      </c>
      <c r="H505" s="38">
        <v>0</v>
      </c>
      <c r="I505" s="38">
        <v>50.03</v>
      </c>
      <c r="J505" s="43">
        <v>0</v>
      </c>
    </row>
    <row r="506" spans="1:10" x14ac:dyDescent="0.25">
      <c r="A506" s="35">
        <v>499</v>
      </c>
      <c r="B506" s="35" t="s">
        <v>1071</v>
      </c>
      <c r="C506" s="36" t="s">
        <v>1072</v>
      </c>
      <c r="D506" s="37" t="s">
        <v>58</v>
      </c>
      <c r="E506" s="38">
        <v>50.88</v>
      </c>
      <c r="F506" s="38">
        <v>0</v>
      </c>
      <c r="G506" s="38">
        <v>0</v>
      </c>
      <c r="H506" s="38">
        <v>0</v>
      </c>
      <c r="I506" s="38">
        <v>50.88</v>
      </c>
      <c r="J506" s="43">
        <v>0</v>
      </c>
    </row>
    <row r="507" spans="1:10" x14ac:dyDescent="0.25">
      <c r="A507" s="35">
        <v>500</v>
      </c>
      <c r="B507" s="35" t="s">
        <v>1073</v>
      </c>
      <c r="C507" s="36" t="s">
        <v>1074</v>
      </c>
      <c r="D507" s="37" t="s">
        <v>58</v>
      </c>
      <c r="E507" s="38">
        <v>53.85</v>
      </c>
      <c r="F507" s="38">
        <v>0</v>
      </c>
      <c r="G507" s="38">
        <v>0</v>
      </c>
      <c r="H507" s="38">
        <v>0</v>
      </c>
      <c r="I507" s="38">
        <v>53.85</v>
      </c>
      <c r="J507" s="43">
        <v>0</v>
      </c>
    </row>
    <row r="508" spans="1:10" x14ac:dyDescent="0.25">
      <c r="A508" s="35">
        <v>501</v>
      </c>
      <c r="B508" s="35" t="s">
        <v>1075</v>
      </c>
      <c r="C508" s="36" t="s">
        <v>1076</v>
      </c>
      <c r="D508" s="37" t="s">
        <v>58</v>
      </c>
      <c r="E508" s="38">
        <v>55.46</v>
      </c>
      <c r="F508" s="38">
        <v>0</v>
      </c>
      <c r="G508" s="38">
        <v>0</v>
      </c>
      <c r="H508" s="38">
        <v>0</v>
      </c>
      <c r="I508" s="38">
        <v>55.46</v>
      </c>
      <c r="J508" s="43">
        <v>0</v>
      </c>
    </row>
    <row r="509" spans="1:10" x14ac:dyDescent="0.25">
      <c r="A509" s="35">
        <v>502</v>
      </c>
      <c r="B509" s="35" t="s">
        <v>1077</v>
      </c>
      <c r="C509" s="36" t="s">
        <v>1078</v>
      </c>
      <c r="D509" s="37" t="s">
        <v>58</v>
      </c>
      <c r="E509" s="38">
        <v>57.01</v>
      </c>
      <c r="F509" s="38">
        <v>0</v>
      </c>
      <c r="G509" s="38">
        <v>0</v>
      </c>
      <c r="H509" s="38">
        <v>0</v>
      </c>
      <c r="I509" s="38">
        <v>57.01</v>
      </c>
      <c r="J509" s="43">
        <v>0</v>
      </c>
    </row>
    <row r="510" spans="1:10" x14ac:dyDescent="0.25">
      <c r="A510" s="35">
        <v>503</v>
      </c>
      <c r="B510" s="35" t="s">
        <v>1079</v>
      </c>
      <c r="C510" s="36" t="s">
        <v>1080</v>
      </c>
      <c r="D510" s="37" t="s">
        <v>58</v>
      </c>
      <c r="E510" s="38">
        <v>58.53</v>
      </c>
      <c r="F510" s="38">
        <v>0</v>
      </c>
      <c r="G510" s="38">
        <v>0</v>
      </c>
      <c r="H510" s="38">
        <v>0</v>
      </c>
      <c r="I510" s="38">
        <v>58.53</v>
      </c>
      <c r="J510" s="43">
        <v>0</v>
      </c>
    </row>
    <row r="511" spans="1:10" x14ac:dyDescent="0.25">
      <c r="A511" s="35">
        <v>504</v>
      </c>
      <c r="B511" s="35" t="s">
        <v>1081</v>
      </c>
      <c r="C511" s="36" t="s">
        <v>1082</v>
      </c>
      <c r="D511" s="37" t="s">
        <v>58</v>
      </c>
      <c r="E511" s="38">
        <v>64.5</v>
      </c>
      <c r="F511" s="38">
        <v>0</v>
      </c>
      <c r="G511" s="38">
        <v>0</v>
      </c>
      <c r="H511" s="38">
        <v>0</v>
      </c>
      <c r="I511" s="38">
        <v>64.5</v>
      </c>
      <c r="J511" s="43">
        <v>0</v>
      </c>
    </row>
    <row r="512" spans="1:10" x14ac:dyDescent="0.25">
      <c r="A512" s="35">
        <v>505</v>
      </c>
      <c r="B512" s="35" t="s">
        <v>1083</v>
      </c>
      <c r="C512" s="36" t="s">
        <v>1084</v>
      </c>
      <c r="D512" s="37" t="s">
        <v>58</v>
      </c>
      <c r="E512" s="38">
        <v>68.75</v>
      </c>
      <c r="F512" s="38">
        <v>0</v>
      </c>
      <c r="G512" s="38">
        <v>0</v>
      </c>
      <c r="H512" s="38">
        <v>0</v>
      </c>
      <c r="I512" s="38">
        <v>68.75</v>
      </c>
      <c r="J512" s="43">
        <v>0</v>
      </c>
    </row>
    <row r="513" spans="1:10" x14ac:dyDescent="0.25">
      <c r="A513" s="35">
        <v>506</v>
      </c>
      <c r="B513" s="35" t="s">
        <v>1085</v>
      </c>
      <c r="C513" s="36" t="s">
        <v>1086</v>
      </c>
      <c r="D513" s="37" t="s">
        <v>58</v>
      </c>
      <c r="E513" s="38">
        <v>71.319999999999993</v>
      </c>
      <c r="F513" s="38">
        <v>0</v>
      </c>
      <c r="G513" s="38">
        <v>0</v>
      </c>
      <c r="H513" s="38">
        <v>0</v>
      </c>
      <c r="I513" s="38">
        <v>71.319999999999993</v>
      </c>
      <c r="J513" s="43">
        <v>0</v>
      </c>
    </row>
    <row r="514" spans="1:10" x14ac:dyDescent="0.25">
      <c r="A514" s="35">
        <v>507</v>
      </c>
      <c r="B514" s="35" t="s">
        <v>1087</v>
      </c>
      <c r="C514" s="36" t="s">
        <v>1088</v>
      </c>
      <c r="D514" s="37" t="s">
        <v>58</v>
      </c>
      <c r="E514" s="38">
        <v>79.819999999999993</v>
      </c>
      <c r="F514" s="38">
        <v>0</v>
      </c>
      <c r="G514" s="38">
        <v>0</v>
      </c>
      <c r="H514" s="38">
        <v>0</v>
      </c>
      <c r="I514" s="38">
        <v>79.819999999999993</v>
      </c>
      <c r="J514" s="43">
        <v>0</v>
      </c>
    </row>
    <row r="515" spans="1:10" x14ac:dyDescent="0.25">
      <c r="A515" s="35">
        <v>508</v>
      </c>
      <c r="B515" s="35" t="s">
        <v>1089</v>
      </c>
      <c r="C515" s="36" t="s">
        <v>1090</v>
      </c>
      <c r="D515" s="37" t="s">
        <v>58</v>
      </c>
      <c r="E515" s="38">
        <v>10.119999999999999</v>
      </c>
      <c r="F515" s="38">
        <v>0</v>
      </c>
      <c r="G515" s="38">
        <v>0</v>
      </c>
      <c r="H515" s="38">
        <v>0</v>
      </c>
      <c r="I515" s="38">
        <v>10.119999999999999</v>
      </c>
      <c r="J515" s="43">
        <v>0</v>
      </c>
    </row>
    <row r="516" spans="1:10" x14ac:dyDescent="0.25">
      <c r="A516" s="35">
        <v>509</v>
      </c>
      <c r="B516" s="35" t="s">
        <v>1091</v>
      </c>
      <c r="C516" s="36" t="s">
        <v>1092</v>
      </c>
      <c r="D516" s="37" t="s">
        <v>58</v>
      </c>
      <c r="E516" s="38">
        <v>12.65</v>
      </c>
      <c r="F516" s="38">
        <v>0</v>
      </c>
      <c r="G516" s="38">
        <v>0</v>
      </c>
      <c r="H516" s="38">
        <v>0</v>
      </c>
      <c r="I516" s="38">
        <v>12.65</v>
      </c>
      <c r="J516" s="43">
        <v>0</v>
      </c>
    </row>
    <row r="517" spans="1:10" x14ac:dyDescent="0.25">
      <c r="A517" s="35">
        <v>510</v>
      </c>
      <c r="B517" s="35" t="s">
        <v>1093</v>
      </c>
      <c r="C517" s="36" t="s">
        <v>1094</v>
      </c>
      <c r="D517" s="37" t="s">
        <v>58</v>
      </c>
      <c r="E517" s="38">
        <v>15.18</v>
      </c>
      <c r="F517" s="38">
        <v>0</v>
      </c>
      <c r="G517" s="38">
        <v>0</v>
      </c>
      <c r="H517" s="38">
        <v>0</v>
      </c>
      <c r="I517" s="38">
        <v>15.18</v>
      </c>
      <c r="J517" s="43">
        <v>0</v>
      </c>
    </row>
    <row r="518" spans="1:10" x14ac:dyDescent="0.25">
      <c r="A518" s="35">
        <v>511</v>
      </c>
      <c r="B518" s="35" t="s">
        <v>1095</v>
      </c>
      <c r="C518" s="36" t="s">
        <v>1096</v>
      </c>
      <c r="D518" s="37" t="s">
        <v>58</v>
      </c>
      <c r="E518" s="38">
        <v>22.77</v>
      </c>
      <c r="F518" s="38">
        <v>0</v>
      </c>
      <c r="G518" s="38">
        <v>0</v>
      </c>
      <c r="H518" s="38">
        <v>0</v>
      </c>
      <c r="I518" s="38">
        <v>22.77</v>
      </c>
      <c r="J518" s="43">
        <v>0</v>
      </c>
    </row>
    <row r="519" spans="1:10" x14ac:dyDescent="0.25">
      <c r="A519" s="35">
        <v>512</v>
      </c>
      <c r="B519" s="35" t="s">
        <v>1097</v>
      </c>
      <c r="C519" s="36" t="s">
        <v>1098</v>
      </c>
      <c r="D519" s="37" t="s">
        <v>58</v>
      </c>
      <c r="E519" s="38">
        <v>25.3</v>
      </c>
      <c r="F519" s="38">
        <v>0</v>
      </c>
      <c r="G519" s="38">
        <v>0</v>
      </c>
      <c r="H519" s="38">
        <v>0</v>
      </c>
      <c r="I519" s="38">
        <v>25.3</v>
      </c>
      <c r="J519" s="43">
        <v>0</v>
      </c>
    </row>
    <row r="520" spans="1:10" x14ac:dyDescent="0.25">
      <c r="A520" s="35">
        <v>513</v>
      </c>
      <c r="B520" s="35" t="s">
        <v>1099</v>
      </c>
      <c r="C520" s="36" t="s">
        <v>1100</v>
      </c>
      <c r="D520" s="37" t="s">
        <v>58</v>
      </c>
      <c r="E520" s="38">
        <v>31.63</v>
      </c>
      <c r="F520" s="38">
        <v>0</v>
      </c>
      <c r="G520" s="38">
        <v>0</v>
      </c>
      <c r="H520" s="38">
        <v>0</v>
      </c>
      <c r="I520" s="38">
        <v>31.63</v>
      </c>
      <c r="J520" s="43">
        <v>0</v>
      </c>
    </row>
    <row r="521" spans="1:10" x14ac:dyDescent="0.25">
      <c r="A521" s="35">
        <v>514</v>
      </c>
      <c r="B521" s="35" t="s">
        <v>1101</v>
      </c>
      <c r="C521" s="36" t="s">
        <v>1102</v>
      </c>
      <c r="D521" s="37" t="s">
        <v>58</v>
      </c>
      <c r="E521" s="38">
        <v>44.28</v>
      </c>
      <c r="F521" s="38">
        <v>0</v>
      </c>
      <c r="G521" s="38">
        <v>0</v>
      </c>
      <c r="H521" s="38">
        <v>0</v>
      </c>
      <c r="I521" s="38">
        <v>44.28</v>
      </c>
      <c r="J521" s="43">
        <v>0</v>
      </c>
    </row>
    <row r="522" spans="1:10" x14ac:dyDescent="0.25">
      <c r="A522" s="35">
        <v>515</v>
      </c>
      <c r="B522" s="35" t="s">
        <v>1103</v>
      </c>
      <c r="C522" s="36" t="s">
        <v>1104</v>
      </c>
      <c r="D522" s="37" t="s">
        <v>58</v>
      </c>
      <c r="E522" s="38">
        <v>50.6</v>
      </c>
      <c r="F522" s="38">
        <v>0</v>
      </c>
      <c r="G522" s="38">
        <v>0</v>
      </c>
      <c r="H522" s="38">
        <v>0</v>
      </c>
      <c r="I522" s="38">
        <v>50.6</v>
      </c>
      <c r="J522" s="43">
        <v>0</v>
      </c>
    </row>
    <row r="523" spans="1:10" x14ac:dyDescent="0.25">
      <c r="A523" s="35">
        <v>516</v>
      </c>
      <c r="B523" s="35" t="s">
        <v>1105</v>
      </c>
      <c r="C523" s="36" t="s">
        <v>1106</v>
      </c>
      <c r="D523" s="37" t="s">
        <v>58</v>
      </c>
      <c r="E523" s="38">
        <v>6.33</v>
      </c>
      <c r="F523" s="38">
        <v>0</v>
      </c>
      <c r="G523" s="38">
        <v>0</v>
      </c>
      <c r="H523" s="38">
        <v>0</v>
      </c>
      <c r="I523" s="38">
        <v>6.33</v>
      </c>
      <c r="J523" s="43">
        <v>0</v>
      </c>
    </row>
    <row r="524" spans="1:10" x14ac:dyDescent="0.25">
      <c r="A524" s="35">
        <v>517</v>
      </c>
      <c r="B524" s="35" t="s">
        <v>1107</v>
      </c>
      <c r="C524" s="36" t="s">
        <v>1108</v>
      </c>
      <c r="D524" s="37" t="s">
        <v>58</v>
      </c>
      <c r="E524" s="38">
        <v>10.119999999999999</v>
      </c>
      <c r="F524" s="38">
        <v>0</v>
      </c>
      <c r="G524" s="38">
        <v>0</v>
      </c>
      <c r="H524" s="38">
        <v>0</v>
      </c>
      <c r="I524" s="38">
        <v>10.119999999999999</v>
      </c>
      <c r="J524" s="43">
        <v>0</v>
      </c>
    </row>
    <row r="525" spans="1:10" x14ac:dyDescent="0.25">
      <c r="A525" s="35">
        <v>518</v>
      </c>
      <c r="B525" s="35" t="s">
        <v>1109</v>
      </c>
      <c r="C525" s="36" t="s">
        <v>1110</v>
      </c>
      <c r="D525" s="37" t="s">
        <v>58</v>
      </c>
      <c r="E525" s="38">
        <v>12.65</v>
      </c>
      <c r="F525" s="38">
        <v>0</v>
      </c>
      <c r="G525" s="38">
        <v>0</v>
      </c>
      <c r="H525" s="38">
        <v>0</v>
      </c>
      <c r="I525" s="38">
        <v>12.65</v>
      </c>
      <c r="J525" s="43">
        <v>0</v>
      </c>
    </row>
    <row r="526" spans="1:10" x14ac:dyDescent="0.25">
      <c r="A526" s="35">
        <v>519</v>
      </c>
      <c r="B526" s="35" t="s">
        <v>1111</v>
      </c>
      <c r="C526" s="36" t="s">
        <v>1112</v>
      </c>
      <c r="D526" s="37" t="s">
        <v>58</v>
      </c>
      <c r="E526" s="38">
        <v>48.31</v>
      </c>
      <c r="F526" s="38">
        <v>0</v>
      </c>
      <c r="G526" s="38">
        <v>0</v>
      </c>
      <c r="H526" s="38">
        <v>0</v>
      </c>
      <c r="I526" s="38">
        <v>48.31</v>
      </c>
      <c r="J526" s="43">
        <v>0</v>
      </c>
    </row>
    <row r="527" spans="1:10" x14ac:dyDescent="0.25">
      <c r="A527" s="35">
        <v>520</v>
      </c>
      <c r="B527" s="35" t="s">
        <v>1113</v>
      </c>
      <c r="C527" s="36" t="s">
        <v>1114</v>
      </c>
      <c r="D527" s="37" t="s">
        <v>58</v>
      </c>
      <c r="E527" s="38">
        <v>48.31</v>
      </c>
      <c r="F527" s="38">
        <v>0</v>
      </c>
      <c r="G527" s="38">
        <v>0</v>
      </c>
      <c r="H527" s="38">
        <v>0</v>
      </c>
      <c r="I527" s="38">
        <v>48.31</v>
      </c>
      <c r="J527" s="43">
        <v>0</v>
      </c>
    </row>
    <row r="528" spans="1:10" x14ac:dyDescent="0.25">
      <c r="A528" s="35">
        <v>521</v>
      </c>
      <c r="B528" s="35" t="s">
        <v>1115</v>
      </c>
      <c r="C528" s="36" t="s">
        <v>1116</v>
      </c>
      <c r="D528" s="37" t="s">
        <v>58</v>
      </c>
      <c r="E528" s="38">
        <v>64.569999999999993</v>
      </c>
      <c r="F528" s="38">
        <v>0</v>
      </c>
      <c r="G528" s="38">
        <v>0</v>
      </c>
      <c r="H528" s="38">
        <v>0</v>
      </c>
      <c r="I528" s="38">
        <v>64.569999999999993</v>
      </c>
      <c r="J528" s="43">
        <v>0</v>
      </c>
    </row>
    <row r="529" spans="1:10" x14ac:dyDescent="0.25">
      <c r="A529" s="35">
        <v>522</v>
      </c>
      <c r="B529" s="35" t="s">
        <v>1117</v>
      </c>
      <c r="C529" s="36" t="s">
        <v>1118</v>
      </c>
      <c r="D529" s="37" t="s">
        <v>58</v>
      </c>
      <c r="E529" s="38">
        <v>93.64</v>
      </c>
      <c r="F529" s="38">
        <v>0</v>
      </c>
      <c r="G529" s="38">
        <v>0</v>
      </c>
      <c r="H529" s="38">
        <v>0</v>
      </c>
      <c r="I529" s="38">
        <v>93.64</v>
      </c>
      <c r="J529" s="43">
        <v>0</v>
      </c>
    </row>
    <row r="530" spans="1:10" x14ac:dyDescent="0.25">
      <c r="A530" s="35">
        <v>523</v>
      </c>
      <c r="B530" s="35" t="s">
        <v>1119</v>
      </c>
      <c r="C530" s="36" t="s">
        <v>1120</v>
      </c>
      <c r="D530" s="37" t="s">
        <v>58</v>
      </c>
      <c r="E530" s="38">
        <v>103.1</v>
      </c>
      <c r="F530" s="38">
        <v>0</v>
      </c>
      <c r="G530" s="38">
        <v>0</v>
      </c>
      <c r="H530" s="38">
        <v>0</v>
      </c>
      <c r="I530" s="38">
        <v>103.1</v>
      </c>
      <c r="J530" s="43">
        <v>0</v>
      </c>
    </row>
    <row r="531" spans="1:10" x14ac:dyDescent="0.25">
      <c r="A531" s="35">
        <v>524</v>
      </c>
      <c r="B531" s="35" t="s">
        <v>1121</v>
      </c>
      <c r="C531" s="36" t="s">
        <v>1122</v>
      </c>
      <c r="D531" s="37" t="s">
        <v>58</v>
      </c>
      <c r="E531" s="38">
        <v>4.43</v>
      </c>
      <c r="F531" s="38">
        <v>0</v>
      </c>
      <c r="G531" s="38">
        <v>0</v>
      </c>
      <c r="H531" s="38">
        <v>0</v>
      </c>
      <c r="I531" s="38">
        <v>4.43</v>
      </c>
      <c r="J531" s="43">
        <v>0</v>
      </c>
    </row>
    <row r="532" spans="1:10" x14ac:dyDescent="0.25">
      <c r="A532" s="35">
        <v>525</v>
      </c>
      <c r="B532" s="35" t="s">
        <v>1123</v>
      </c>
      <c r="C532" s="36" t="s">
        <v>1124</v>
      </c>
      <c r="D532" s="37" t="s">
        <v>58</v>
      </c>
      <c r="E532" s="38">
        <v>5.19</v>
      </c>
      <c r="F532" s="38">
        <v>0</v>
      </c>
      <c r="G532" s="38">
        <v>0</v>
      </c>
      <c r="H532" s="38">
        <v>0</v>
      </c>
      <c r="I532" s="38">
        <v>5.19</v>
      </c>
      <c r="J532" s="43">
        <v>0</v>
      </c>
    </row>
    <row r="533" spans="1:10" x14ac:dyDescent="0.25">
      <c r="A533" s="35">
        <v>526</v>
      </c>
      <c r="B533" s="35" t="s">
        <v>1125</v>
      </c>
      <c r="C533" s="36" t="s">
        <v>1126</v>
      </c>
      <c r="D533" s="37" t="s">
        <v>58</v>
      </c>
      <c r="E533" s="38">
        <v>7.21</v>
      </c>
      <c r="F533" s="38">
        <v>0</v>
      </c>
      <c r="G533" s="38">
        <v>0</v>
      </c>
      <c r="H533" s="38">
        <v>0</v>
      </c>
      <c r="I533" s="38">
        <v>7.21</v>
      </c>
      <c r="J533" s="43">
        <v>0</v>
      </c>
    </row>
    <row r="534" spans="1:10" x14ac:dyDescent="0.25">
      <c r="A534" s="35">
        <v>527</v>
      </c>
      <c r="B534" s="35" t="s">
        <v>1127</v>
      </c>
      <c r="C534" s="36" t="s">
        <v>1128</v>
      </c>
      <c r="D534" s="37" t="s">
        <v>58</v>
      </c>
      <c r="E534" s="38">
        <v>10.63</v>
      </c>
      <c r="F534" s="38">
        <v>0</v>
      </c>
      <c r="G534" s="38">
        <v>0</v>
      </c>
      <c r="H534" s="38">
        <v>0</v>
      </c>
      <c r="I534" s="38">
        <v>10.63</v>
      </c>
      <c r="J534" s="43">
        <v>0</v>
      </c>
    </row>
    <row r="535" spans="1:10" x14ac:dyDescent="0.25">
      <c r="A535" s="35">
        <v>528</v>
      </c>
      <c r="B535" s="35" t="s">
        <v>1129</v>
      </c>
      <c r="C535" s="36" t="s">
        <v>1130</v>
      </c>
      <c r="D535" s="37" t="s">
        <v>58</v>
      </c>
      <c r="E535" s="38">
        <v>11.64</v>
      </c>
      <c r="F535" s="38">
        <v>0</v>
      </c>
      <c r="G535" s="38">
        <v>0</v>
      </c>
      <c r="H535" s="38">
        <v>0</v>
      </c>
      <c r="I535" s="38">
        <v>11.64</v>
      </c>
      <c r="J535" s="43">
        <v>0</v>
      </c>
    </row>
    <row r="536" spans="1:10" x14ac:dyDescent="0.25">
      <c r="A536" s="35">
        <v>529</v>
      </c>
      <c r="B536" s="35" t="s">
        <v>1131</v>
      </c>
      <c r="C536" s="36" t="s">
        <v>1132</v>
      </c>
      <c r="D536" s="37" t="s">
        <v>58</v>
      </c>
      <c r="E536" s="38">
        <v>14.17</v>
      </c>
      <c r="F536" s="38">
        <v>0</v>
      </c>
      <c r="G536" s="38">
        <v>0</v>
      </c>
      <c r="H536" s="38">
        <v>0</v>
      </c>
      <c r="I536" s="38">
        <v>14.17</v>
      </c>
      <c r="J536" s="43">
        <v>0</v>
      </c>
    </row>
    <row r="537" spans="1:10" x14ac:dyDescent="0.25">
      <c r="A537" s="35">
        <v>530</v>
      </c>
      <c r="B537" s="35" t="s">
        <v>1133</v>
      </c>
      <c r="C537" s="36" t="s">
        <v>1134</v>
      </c>
      <c r="D537" s="37" t="s">
        <v>58</v>
      </c>
      <c r="E537" s="38">
        <v>22.77</v>
      </c>
      <c r="F537" s="38">
        <v>0</v>
      </c>
      <c r="G537" s="38">
        <v>0</v>
      </c>
      <c r="H537" s="38">
        <v>0</v>
      </c>
      <c r="I537" s="38">
        <v>22.77</v>
      </c>
      <c r="J537" s="43">
        <v>0</v>
      </c>
    </row>
    <row r="538" spans="1:10" x14ac:dyDescent="0.25">
      <c r="A538" s="35">
        <v>531</v>
      </c>
      <c r="B538" s="35" t="s">
        <v>1135</v>
      </c>
      <c r="C538" s="36" t="s">
        <v>1136</v>
      </c>
      <c r="D538" s="37" t="s">
        <v>58</v>
      </c>
      <c r="E538" s="38">
        <v>10.74</v>
      </c>
      <c r="F538" s="38">
        <v>0</v>
      </c>
      <c r="G538" s="38">
        <v>0</v>
      </c>
      <c r="H538" s="38">
        <v>0</v>
      </c>
      <c r="I538" s="38">
        <v>10.74</v>
      </c>
      <c r="J538" s="43">
        <v>0</v>
      </c>
    </row>
    <row r="539" spans="1:10" x14ac:dyDescent="0.25">
      <c r="A539" s="35">
        <v>532</v>
      </c>
      <c r="B539" s="35" t="s">
        <v>1137</v>
      </c>
      <c r="C539" s="36" t="s">
        <v>1138</v>
      </c>
      <c r="D539" s="37" t="s">
        <v>58</v>
      </c>
      <c r="E539" s="38">
        <v>13.17</v>
      </c>
      <c r="F539" s="38">
        <v>0</v>
      </c>
      <c r="G539" s="38">
        <v>0</v>
      </c>
      <c r="H539" s="38">
        <v>0</v>
      </c>
      <c r="I539" s="38">
        <v>13.17</v>
      </c>
      <c r="J539" s="43">
        <v>0</v>
      </c>
    </row>
    <row r="540" spans="1:10" x14ac:dyDescent="0.25">
      <c r="A540" s="35">
        <v>533</v>
      </c>
      <c r="B540" s="35" t="s">
        <v>1139</v>
      </c>
      <c r="C540" s="36" t="s">
        <v>1140</v>
      </c>
      <c r="D540" s="37" t="s">
        <v>58</v>
      </c>
      <c r="E540" s="38">
        <v>18.54</v>
      </c>
      <c r="F540" s="38">
        <v>0</v>
      </c>
      <c r="G540" s="38">
        <v>0</v>
      </c>
      <c r="H540" s="38">
        <v>0</v>
      </c>
      <c r="I540" s="38">
        <v>18.54</v>
      </c>
      <c r="J540" s="43">
        <v>0</v>
      </c>
    </row>
    <row r="541" spans="1:10" x14ac:dyDescent="0.25">
      <c r="A541" s="35">
        <v>534</v>
      </c>
      <c r="B541" s="35" t="s">
        <v>1141</v>
      </c>
      <c r="C541" s="36" t="s">
        <v>1142</v>
      </c>
      <c r="D541" s="37" t="s">
        <v>58</v>
      </c>
      <c r="E541" s="38">
        <v>25.88</v>
      </c>
      <c r="F541" s="38">
        <v>0</v>
      </c>
      <c r="G541" s="38">
        <v>0</v>
      </c>
      <c r="H541" s="38">
        <v>0</v>
      </c>
      <c r="I541" s="38">
        <v>25.88</v>
      </c>
      <c r="J541" s="43">
        <v>0</v>
      </c>
    </row>
    <row r="542" spans="1:10" x14ac:dyDescent="0.25">
      <c r="A542" s="35">
        <v>535</v>
      </c>
      <c r="B542" s="35" t="s">
        <v>1143</v>
      </c>
      <c r="C542" s="36" t="s">
        <v>1144</v>
      </c>
      <c r="D542" s="37" t="s">
        <v>58</v>
      </c>
      <c r="E542" s="38">
        <v>37.130000000000003</v>
      </c>
      <c r="F542" s="38">
        <v>0</v>
      </c>
      <c r="G542" s="38">
        <v>0</v>
      </c>
      <c r="H542" s="38">
        <v>0</v>
      </c>
      <c r="I542" s="38">
        <v>37.130000000000003</v>
      </c>
      <c r="J542" s="43">
        <v>0</v>
      </c>
    </row>
    <row r="543" spans="1:10" x14ac:dyDescent="0.25">
      <c r="A543" s="35">
        <v>536</v>
      </c>
      <c r="B543" s="35" t="s">
        <v>1145</v>
      </c>
      <c r="C543" s="36" t="s">
        <v>1146</v>
      </c>
      <c r="D543" s="37" t="s">
        <v>58</v>
      </c>
      <c r="E543" s="38">
        <v>58.19</v>
      </c>
      <c r="F543" s="38">
        <v>0</v>
      </c>
      <c r="G543" s="38">
        <v>0</v>
      </c>
      <c r="H543" s="38">
        <v>0</v>
      </c>
      <c r="I543" s="38">
        <v>58.19</v>
      </c>
      <c r="J543" s="43">
        <v>0</v>
      </c>
    </row>
    <row r="544" spans="1:10" x14ac:dyDescent="0.25">
      <c r="A544" s="35">
        <v>537</v>
      </c>
      <c r="B544" s="35" t="s">
        <v>1147</v>
      </c>
      <c r="C544" s="36" t="s">
        <v>1148</v>
      </c>
      <c r="D544" s="37" t="s">
        <v>58</v>
      </c>
      <c r="E544" s="38">
        <v>80.959999999999994</v>
      </c>
      <c r="F544" s="38">
        <v>0</v>
      </c>
      <c r="G544" s="38">
        <v>0</v>
      </c>
      <c r="H544" s="38">
        <v>0</v>
      </c>
      <c r="I544" s="38">
        <v>80.959999999999994</v>
      </c>
      <c r="J544" s="43">
        <v>0</v>
      </c>
    </row>
    <row r="545" spans="1:10" x14ac:dyDescent="0.25">
      <c r="A545" s="35">
        <v>538</v>
      </c>
      <c r="B545" s="35" t="s">
        <v>1149</v>
      </c>
      <c r="C545" s="36" t="s">
        <v>1150</v>
      </c>
      <c r="D545" s="37" t="s">
        <v>58</v>
      </c>
      <c r="E545" s="38">
        <v>103.73</v>
      </c>
      <c r="F545" s="38">
        <v>0</v>
      </c>
      <c r="G545" s="38">
        <v>0</v>
      </c>
      <c r="H545" s="38">
        <v>0</v>
      </c>
      <c r="I545" s="38">
        <v>103.73</v>
      </c>
      <c r="J545" s="43">
        <v>0</v>
      </c>
    </row>
    <row r="546" spans="1:10" ht="25.5" x14ac:dyDescent="0.25">
      <c r="A546" s="35">
        <v>539</v>
      </c>
      <c r="B546" s="35" t="s">
        <v>1151</v>
      </c>
      <c r="C546" s="36" t="s">
        <v>1152</v>
      </c>
      <c r="D546" s="37" t="s">
        <v>58</v>
      </c>
      <c r="E546" s="38">
        <v>101.54</v>
      </c>
      <c r="F546" s="38">
        <v>0</v>
      </c>
      <c r="G546" s="38">
        <v>0</v>
      </c>
      <c r="H546" s="38">
        <v>0</v>
      </c>
      <c r="I546" s="38">
        <v>101.54</v>
      </c>
      <c r="J546" s="43">
        <v>0</v>
      </c>
    </row>
    <row r="547" spans="1:10" ht="25.5" x14ac:dyDescent="0.25">
      <c r="A547" s="35">
        <v>540</v>
      </c>
      <c r="B547" s="35" t="s">
        <v>1153</v>
      </c>
      <c r="C547" s="36" t="s">
        <v>1154</v>
      </c>
      <c r="D547" s="37" t="s">
        <v>58</v>
      </c>
      <c r="E547" s="38">
        <v>115.06</v>
      </c>
      <c r="F547" s="38">
        <v>0</v>
      </c>
      <c r="G547" s="38">
        <v>0</v>
      </c>
      <c r="H547" s="38">
        <v>0</v>
      </c>
      <c r="I547" s="38">
        <v>115.06</v>
      </c>
      <c r="J547" s="43">
        <v>0</v>
      </c>
    </row>
    <row r="548" spans="1:10" ht="25.5" x14ac:dyDescent="0.25">
      <c r="A548" s="35">
        <v>541</v>
      </c>
      <c r="B548" s="35" t="s">
        <v>1155</v>
      </c>
      <c r="C548" s="36" t="s">
        <v>1156</v>
      </c>
      <c r="D548" s="37" t="s">
        <v>58</v>
      </c>
      <c r="E548" s="38">
        <v>129.36000000000001</v>
      </c>
      <c r="F548" s="38">
        <v>0</v>
      </c>
      <c r="G548" s="38">
        <v>0</v>
      </c>
      <c r="H548" s="38">
        <v>0</v>
      </c>
      <c r="I548" s="38">
        <v>129.36000000000001</v>
      </c>
      <c r="J548" s="43">
        <v>0</v>
      </c>
    </row>
    <row r="549" spans="1:10" ht="25.5" x14ac:dyDescent="0.25">
      <c r="A549" s="35">
        <v>542</v>
      </c>
      <c r="B549" s="35" t="s">
        <v>1157</v>
      </c>
      <c r="C549" s="36" t="s">
        <v>1158</v>
      </c>
      <c r="D549" s="37" t="s">
        <v>58</v>
      </c>
      <c r="E549" s="38">
        <v>158.01</v>
      </c>
      <c r="F549" s="38">
        <v>0</v>
      </c>
      <c r="G549" s="38">
        <v>0</v>
      </c>
      <c r="H549" s="38">
        <v>0</v>
      </c>
      <c r="I549" s="38">
        <v>158.01</v>
      </c>
      <c r="J549" s="43">
        <v>0</v>
      </c>
    </row>
    <row r="550" spans="1:10" ht="25.5" x14ac:dyDescent="0.25">
      <c r="A550" s="35">
        <v>543</v>
      </c>
      <c r="B550" s="35" t="s">
        <v>1159</v>
      </c>
      <c r="C550" s="36" t="s">
        <v>1160</v>
      </c>
      <c r="D550" s="37" t="s">
        <v>58</v>
      </c>
      <c r="E550" s="38">
        <v>237.45</v>
      </c>
      <c r="F550" s="38">
        <v>0</v>
      </c>
      <c r="G550" s="38">
        <v>0</v>
      </c>
      <c r="H550" s="38">
        <v>0</v>
      </c>
      <c r="I550" s="38">
        <v>237.45</v>
      </c>
      <c r="J550" s="43">
        <v>0</v>
      </c>
    </row>
    <row r="551" spans="1:10" ht="25.5" x14ac:dyDescent="0.25">
      <c r="A551" s="35">
        <v>544</v>
      </c>
      <c r="B551" s="35" t="s">
        <v>1161</v>
      </c>
      <c r="C551" s="36" t="s">
        <v>1162</v>
      </c>
      <c r="D551" s="37" t="s">
        <v>58</v>
      </c>
      <c r="E551" s="38">
        <v>278.88</v>
      </c>
      <c r="F551" s="38">
        <v>0</v>
      </c>
      <c r="G551" s="38">
        <v>0</v>
      </c>
      <c r="H551" s="38">
        <v>0</v>
      </c>
      <c r="I551" s="38">
        <v>278.88</v>
      </c>
      <c r="J551" s="43">
        <v>0</v>
      </c>
    </row>
    <row r="552" spans="1:10" ht="25.5" x14ac:dyDescent="0.25">
      <c r="A552" s="35">
        <v>545</v>
      </c>
      <c r="B552" s="35" t="s">
        <v>1163</v>
      </c>
      <c r="C552" s="36" t="s">
        <v>1164</v>
      </c>
      <c r="D552" s="37" t="s">
        <v>58</v>
      </c>
      <c r="E552" s="38">
        <v>463.55</v>
      </c>
      <c r="F552" s="38">
        <v>0</v>
      </c>
      <c r="G552" s="38">
        <v>0</v>
      </c>
      <c r="H552" s="38">
        <v>0</v>
      </c>
      <c r="I552" s="38">
        <v>463.55</v>
      </c>
      <c r="J552" s="43">
        <v>0</v>
      </c>
    </row>
    <row r="553" spans="1:10" x14ac:dyDescent="0.25">
      <c r="A553" s="35">
        <v>546</v>
      </c>
      <c r="B553" s="35" t="s">
        <v>1165</v>
      </c>
      <c r="C553" s="36" t="s">
        <v>1166</v>
      </c>
      <c r="D553" s="37" t="s">
        <v>58</v>
      </c>
      <c r="E553" s="38">
        <v>5.69</v>
      </c>
      <c r="F553" s="38">
        <v>0</v>
      </c>
      <c r="G553" s="38">
        <v>0</v>
      </c>
      <c r="H553" s="38">
        <v>0</v>
      </c>
      <c r="I553" s="38">
        <v>5.69</v>
      </c>
      <c r="J553" s="43">
        <v>0</v>
      </c>
    </row>
    <row r="554" spans="1:10" x14ac:dyDescent="0.25">
      <c r="A554" s="35">
        <v>547</v>
      </c>
      <c r="B554" s="35" t="s">
        <v>1167</v>
      </c>
      <c r="C554" s="36" t="s">
        <v>1168</v>
      </c>
      <c r="D554" s="37" t="s">
        <v>58</v>
      </c>
      <c r="E554" s="38">
        <v>7.59</v>
      </c>
      <c r="F554" s="38">
        <v>0</v>
      </c>
      <c r="G554" s="38">
        <v>0</v>
      </c>
      <c r="H554" s="38">
        <v>0</v>
      </c>
      <c r="I554" s="38">
        <v>7.59</v>
      </c>
      <c r="J554" s="43">
        <v>0</v>
      </c>
    </row>
    <row r="555" spans="1:10" x14ac:dyDescent="0.25">
      <c r="A555" s="35">
        <v>548</v>
      </c>
      <c r="B555" s="35" t="s">
        <v>1169</v>
      </c>
      <c r="C555" s="36" t="s">
        <v>1170</v>
      </c>
      <c r="D555" s="37" t="s">
        <v>58</v>
      </c>
      <c r="E555" s="38">
        <v>11.13</v>
      </c>
      <c r="F555" s="38">
        <v>0</v>
      </c>
      <c r="G555" s="38">
        <v>0</v>
      </c>
      <c r="H555" s="38">
        <v>0</v>
      </c>
      <c r="I555" s="38">
        <v>11.13</v>
      </c>
      <c r="J555" s="43">
        <v>0</v>
      </c>
    </row>
    <row r="556" spans="1:10" x14ac:dyDescent="0.25">
      <c r="A556" s="35">
        <v>549</v>
      </c>
      <c r="B556" s="35" t="s">
        <v>1171</v>
      </c>
      <c r="C556" s="36" t="s">
        <v>1172</v>
      </c>
      <c r="D556" s="37" t="s">
        <v>58</v>
      </c>
      <c r="E556" s="38">
        <v>82.23</v>
      </c>
      <c r="F556" s="38">
        <v>0</v>
      </c>
      <c r="G556" s="38">
        <v>0</v>
      </c>
      <c r="H556" s="38">
        <v>0</v>
      </c>
      <c r="I556" s="38">
        <v>82.23</v>
      </c>
      <c r="J556" s="43">
        <v>0</v>
      </c>
    </row>
    <row r="557" spans="1:10" x14ac:dyDescent="0.25">
      <c r="A557" s="35">
        <v>550</v>
      </c>
      <c r="B557" s="35" t="s">
        <v>1173</v>
      </c>
      <c r="C557" s="36" t="s">
        <v>1174</v>
      </c>
      <c r="D557" s="37" t="s">
        <v>58</v>
      </c>
      <c r="E557" s="38">
        <v>17.079999999999998</v>
      </c>
      <c r="F557" s="38">
        <v>0</v>
      </c>
      <c r="G557" s="38">
        <v>0</v>
      </c>
      <c r="H557" s="38">
        <v>0</v>
      </c>
      <c r="I557" s="38">
        <v>17.079999999999998</v>
      </c>
      <c r="J557" s="43">
        <v>0</v>
      </c>
    </row>
    <row r="558" spans="1:10" x14ac:dyDescent="0.25">
      <c r="A558" s="35">
        <v>551</v>
      </c>
      <c r="B558" s="35" t="s">
        <v>1175</v>
      </c>
      <c r="C558" s="36" t="s">
        <v>1176</v>
      </c>
      <c r="D558" s="37" t="s">
        <v>58</v>
      </c>
      <c r="E558" s="38">
        <v>19.04</v>
      </c>
      <c r="F558" s="38">
        <v>0</v>
      </c>
      <c r="G558" s="38">
        <v>0</v>
      </c>
      <c r="H558" s="38">
        <v>0</v>
      </c>
      <c r="I558" s="38">
        <v>19.04</v>
      </c>
      <c r="J558" s="43">
        <v>0</v>
      </c>
    </row>
    <row r="559" spans="1:10" x14ac:dyDescent="0.25">
      <c r="A559" s="35">
        <v>552</v>
      </c>
      <c r="B559" s="35" t="s">
        <v>1177</v>
      </c>
      <c r="C559" s="36" t="s">
        <v>1178</v>
      </c>
      <c r="D559" s="37" t="s">
        <v>58</v>
      </c>
      <c r="E559" s="38">
        <v>20.27</v>
      </c>
      <c r="F559" s="38">
        <v>0</v>
      </c>
      <c r="G559" s="38">
        <v>0</v>
      </c>
      <c r="H559" s="38">
        <v>0</v>
      </c>
      <c r="I559" s="38">
        <v>20.27</v>
      </c>
      <c r="J559" s="43">
        <v>0</v>
      </c>
    </row>
    <row r="560" spans="1:10" x14ac:dyDescent="0.25">
      <c r="A560" s="35">
        <v>553</v>
      </c>
      <c r="B560" s="35" t="s">
        <v>1179</v>
      </c>
      <c r="C560" s="36" t="s">
        <v>1180</v>
      </c>
      <c r="D560" s="37" t="s">
        <v>58</v>
      </c>
      <c r="E560" s="38">
        <v>22.77</v>
      </c>
      <c r="F560" s="38">
        <v>0</v>
      </c>
      <c r="G560" s="38">
        <v>0</v>
      </c>
      <c r="H560" s="38">
        <v>0</v>
      </c>
      <c r="I560" s="38">
        <v>22.77</v>
      </c>
      <c r="J560" s="43">
        <v>0</v>
      </c>
    </row>
    <row r="561" spans="1:10" x14ac:dyDescent="0.25">
      <c r="A561" s="35">
        <v>554</v>
      </c>
      <c r="B561" s="35" t="s">
        <v>1181</v>
      </c>
      <c r="C561" s="36" t="s">
        <v>1182</v>
      </c>
      <c r="D561" s="37" t="s">
        <v>58</v>
      </c>
      <c r="E561" s="38">
        <v>26.2</v>
      </c>
      <c r="F561" s="38">
        <v>0</v>
      </c>
      <c r="G561" s="38">
        <v>0</v>
      </c>
      <c r="H561" s="38">
        <v>0</v>
      </c>
      <c r="I561" s="38">
        <v>26.2</v>
      </c>
      <c r="J561" s="43">
        <v>0</v>
      </c>
    </row>
    <row r="562" spans="1:10" x14ac:dyDescent="0.25">
      <c r="A562" s="35">
        <v>555</v>
      </c>
      <c r="B562" s="35" t="s">
        <v>1183</v>
      </c>
      <c r="C562" s="36" t="s">
        <v>1184</v>
      </c>
      <c r="D562" s="37" t="s">
        <v>58</v>
      </c>
      <c r="E562" s="38">
        <v>31.28</v>
      </c>
      <c r="F562" s="38">
        <v>0</v>
      </c>
      <c r="G562" s="38">
        <v>0</v>
      </c>
      <c r="H562" s="38">
        <v>0</v>
      </c>
      <c r="I562" s="38">
        <v>31.28</v>
      </c>
      <c r="J562" s="43">
        <v>0</v>
      </c>
    </row>
    <row r="563" spans="1:10" x14ac:dyDescent="0.25">
      <c r="A563" s="35">
        <v>556</v>
      </c>
      <c r="B563" s="35" t="s">
        <v>1185</v>
      </c>
      <c r="C563" s="36" t="s">
        <v>1186</v>
      </c>
      <c r="D563" s="37" t="s">
        <v>58</v>
      </c>
      <c r="E563" s="38">
        <v>18.61</v>
      </c>
      <c r="F563" s="38">
        <v>0</v>
      </c>
      <c r="G563" s="38">
        <v>0</v>
      </c>
      <c r="H563" s="38">
        <v>0</v>
      </c>
      <c r="I563" s="38">
        <v>18.61</v>
      </c>
      <c r="J563" s="43">
        <v>0</v>
      </c>
    </row>
    <row r="564" spans="1:10" x14ac:dyDescent="0.25">
      <c r="A564" s="35">
        <v>557</v>
      </c>
      <c r="B564" s="35" t="s">
        <v>1187</v>
      </c>
      <c r="C564" s="36" t="s">
        <v>1188</v>
      </c>
      <c r="D564" s="37" t="s">
        <v>58</v>
      </c>
      <c r="E564" s="38">
        <v>20.149999999999999</v>
      </c>
      <c r="F564" s="38">
        <v>0</v>
      </c>
      <c r="G564" s="38">
        <v>0</v>
      </c>
      <c r="H564" s="38">
        <v>0</v>
      </c>
      <c r="I564" s="38">
        <v>20.149999999999999</v>
      </c>
      <c r="J564" s="43">
        <v>0</v>
      </c>
    </row>
    <row r="565" spans="1:10" x14ac:dyDescent="0.25">
      <c r="A565" s="35">
        <v>558</v>
      </c>
      <c r="B565" s="35" t="s">
        <v>1189</v>
      </c>
      <c r="C565" s="36" t="s">
        <v>1190</v>
      </c>
      <c r="D565" s="37" t="s">
        <v>58</v>
      </c>
      <c r="E565" s="38">
        <v>21.34</v>
      </c>
      <c r="F565" s="38">
        <v>0</v>
      </c>
      <c r="G565" s="38">
        <v>0</v>
      </c>
      <c r="H565" s="38">
        <v>0</v>
      </c>
      <c r="I565" s="38">
        <v>21.34</v>
      </c>
      <c r="J565" s="43">
        <v>0</v>
      </c>
    </row>
    <row r="566" spans="1:10" x14ac:dyDescent="0.25">
      <c r="A566" s="35">
        <v>559</v>
      </c>
      <c r="B566" s="35" t="s">
        <v>1191</v>
      </c>
      <c r="C566" s="36" t="s">
        <v>1192</v>
      </c>
      <c r="D566" s="37" t="s">
        <v>58</v>
      </c>
      <c r="E566" s="38">
        <v>23.11</v>
      </c>
      <c r="F566" s="38">
        <v>0</v>
      </c>
      <c r="G566" s="38">
        <v>0</v>
      </c>
      <c r="H566" s="38">
        <v>0</v>
      </c>
      <c r="I566" s="38">
        <v>23.11</v>
      </c>
      <c r="J566" s="43">
        <v>0</v>
      </c>
    </row>
    <row r="567" spans="1:10" x14ac:dyDescent="0.25">
      <c r="A567" s="35">
        <v>560</v>
      </c>
      <c r="B567" s="35" t="s">
        <v>1193</v>
      </c>
      <c r="C567" s="36" t="s">
        <v>1194</v>
      </c>
      <c r="D567" s="37" t="s">
        <v>58</v>
      </c>
      <c r="E567" s="38">
        <v>24.3</v>
      </c>
      <c r="F567" s="38">
        <v>0</v>
      </c>
      <c r="G567" s="38">
        <v>0</v>
      </c>
      <c r="H567" s="38">
        <v>0</v>
      </c>
      <c r="I567" s="38">
        <v>24.3</v>
      </c>
      <c r="J567" s="43">
        <v>0</v>
      </c>
    </row>
    <row r="568" spans="1:10" x14ac:dyDescent="0.25">
      <c r="A568" s="35">
        <v>561</v>
      </c>
      <c r="B568" s="35" t="s">
        <v>1195</v>
      </c>
      <c r="C568" s="36" t="s">
        <v>1196</v>
      </c>
      <c r="D568" s="37" t="s">
        <v>58</v>
      </c>
      <c r="E568" s="38">
        <v>24.9</v>
      </c>
      <c r="F568" s="38">
        <v>0</v>
      </c>
      <c r="G568" s="38">
        <v>0</v>
      </c>
      <c r="H568" s="38">
        <v>0</v>
      </c>
      <c r="I568" s="38">
        <v>24.9</v>
      </c>
      <c r="J568" s="43">
        <v>0</v>
      </c>
    </row>
    <row r="569" spans="1:10" x14ac:dyDescent="0.25">
      <c r="A569" s="35">
        <v>562</v>
      </c>
      <c r="B569" s="35" t="s">
        <v>1197</v>
      </c>
      <c r="C569" s="36" t="s">
        <v>1198</v>
      </c>
      <c r="D569" s="37" t="s">
        <v>58</v>
      </c>
      <c r="E569" s="38">
        <v>26.08</v>
      </c>
      <c r="F569" s="38">
        <v>0</v>
      </c>
      <c r="G569" s="38">
        <v>0</v>
      </c>
      <c r="H569" s="38">
        <v>0</v>
      </c>
      <c r="I569" s="38">
        <v>26.08</v>
      </c>
      <c r="J569" s="43">
        <v>0</v>
      </c>
    </row>
    <row r="570" spans="1:10" x14ac:dyDescent="0.25">
      <c r="A570" s="35">
        <v>563</v>
      </c>
      <c r="B570" s="35" t="s">
        <v>1199</v>
      </c>
      <c r="C570" s="36" t="s">
        <v>1200</v>
      </c>
      <c r="D570" s="37" t="s">
        <v>58</v>
      </c>
      <c r="E570" s="38">
        <v>27.27</v>
      </c>
      <c r="F570" s="38">
        <v>0</v>
      </c>
      <c r="G570" s="38">
        <v>0</v>
      </c>
      <c r="H570" s="38">
        <v>0</v>
      </c>
      <c r="I570" s="38">
        <v>27.27</v>
      </c>
      <c r="J570" s="43">
        <v>0</v>
      </c>
    </row>
    <row r="571" spans="1:10" x14ac:dyDescent="0.25">
      <c r="A571" s="35">
        <v>564</v>
      </c>
      <c r="B571" s="35" t="s">
        <v>1201</v>
      </c>
      <c r="C571" s="36" t="s">
        <v>1202</v>
      </c>
      <c r="D571" s="37" t="s">
        <v>58</v>
      </c>
      <c r="E571" s="38">
        <v>32.61</v>
      </c>
      <c r="F571" s="38">
        <v>0</v>
      </c>
      <c r="G571" s="38">
        <v>0</v>
      </c>
      <c r="H571" s="38">
        <v>0</v>
      </c>
      <c r="I571" s="38">
        <v>32.61</v>
      </c>
      <c r="J571" s="43">
        <v>0</v>
      </c>
    </row>
    <row r="572" spans="1:10" x14ac:dyDescent="0.25">
      <c r="A572" s="35">
        <v>565</v>
      </c>
      <c r="B572" s="35" t="s">
        <v>1203</v>
      </c>
      <c r="C572" s="36" t="s">
        <v>1204</v>
      </c>
      <c r="D572" s="37" t="s">
        <v>58</v>
      </c>
      <c r="E572" s="38">
        <v>30.23</v>
      </c>
      <c r="F572" s="38">
        <v>0</v>
      </c>
      <c r="G572" s="38">
        <v>0</v>
      </c>
      <c r="H572" s="38">
        <v>0</v>
      </c>
      <c r="I572" s="38">
        <v>30.23</v>
      </c>
      <c r="J572" s="43">
        <v>0</v>
      </c>
    </row>
    <row r="573" spans="1:10" x14ac:dyDescent="0.25">
      <c r="A573" s="35">
        <v>566</v>
      </c>
      <c r="B573" s="35" t="s">
        <v>1205</v>
      </c>
      <c r="C573" s="36" t="s">
        <v>1206</v>
      </c>
      <c r="D573" s="37" t="s">
        <v>58</v>
      </c>
      <c r="E573" s="38">
        <v>31.18</v>
      </c>
      <c r="F573" s="38">
        <v>0</v>
      </c>
      <c r="G573" s="38">
        <v>0</v>
      </c>
      <c r="H573" s="38">
        <v>0</v>
      </c>
      <c r="I573" s="38">
        <v>31.18</v>
      </c>
      <c r="J573" s="43">
        <v>0</v>
      </c>
    </row>
    <row r="574" spans="1:10" x14ac:dyDescent="0.25">
      <c r="A574" s="35">
        <v>567</v>
      </c>
      <c r="B574" s="35" t="s">
        <v>1207</v>
      </c>
      <c r="C574" s="36" t="s">
        <v>1208</v>
      </c>
      <c r="D574" s="37" t="s">
        <v>58</v>
      </c>
      <c r="E574" s="38">
        <v>32.659999999999997</v>
      </c>
      <c r="F574" s="38">
        <v>0</v>
      </c>
      <c r="G574" s="38">
        <v>0</v>
      </c>
      <c r="H574" s="38">
        <v>0</v>
      </c>
      <c r="I574" s="38">
        <v>32.659999999999997</v>
      </c>
      <c r="J574" s="43">
        <v>0</v>
      </c>
    </row>
    <row r="575" spans="1:10" x14ac:dyDescent="0.25">
      <c r="A575" s="35">
        <v>568</v>
      </c>
      <c r="B575" s="35" t="s">
        <v>1209</v>
      </c>
      <c r="C575" s="36" t="s">
        <v>1210</v>
      </c>
      <c r="D575" s="37" t="s">
        <v>58</v>
      </c>
      <c r="E575" s="38">
        <v>32.659999999999997</v>
      </c>
      <c r="F575" s="38">
        <v>0</v>
      </c>
      <c r="G575" s="38">
        <v>0</v>
      </c>
      <c r="H575" s="38">
        <v>0</v>
      </c>
      <c r="I575" s="38">
        <v>32.659999999999997</v>
      </c>
      <c r="J575" s="43">
        <v>0</v>
      </c>
    </row>
    <row r="576" spans="1:10" x14ac:dyDescent="0.25">
      <c r="A576" s="35">
        <v>569</v>
      </c>
      <c r="B576" s="35" t="s">
        <v>1211</v>
      </c>
      <c r="C576" s="36" t="s">
        <v>1212</v>
      </c>
      <c r="D576" s="37" t="s">
        <v>58</v>
      </c>
      <c r="E576" s="38">
        <v>104.45</v>
      </c>
      <c r="F576" s="38">
        <v>0</v>
      </c>
      <c r="G576" s="38">
        <v>0</v>
      </c>
      <c r="H576" s="38">
        <v>0</v>
      </c>
      <c r="I576" s="38">
        <v>104.45</v>
      </c>
      <c r="J576" s="43">
        <v>0</v>
      </c>
    </row>
    <row r="577" spans="1:10" x14ac:dyDescent="0.25">
      <c r="A577" s="35">
        <v>570</v>
      </c>
      <c r="B577" s="35" t="s">
        <v>1213</v>
      </c>
      <c r="C577" s="36" t="s">
        <v>1214</v>
      </c>
      <c r="D577" s="37" t="s">
        <v>58</v>
      </c>
      <c r="E577" s="38">
        <v>123.63</v>
      </c>
      <c r="F577" s="38">
        <v>0</v>
      </c>
      <c r="G577" s="38">
        <v>0</v>
      </c>
      <c r="H577" s="38">
        <v>0</v>
      </c>
      <c r="I577" s="38">
        <v>123.63</v>
      </c>
      <c r="J577" s="43">
        <v>0</v>
      </c>
    </row>
    <row r="578" spans="1:10" x14ac:dyDescent="0.25">
      <c r="A578" s="35">
        <v>571</v>
      </c>
      <c r="B578" s="35" t="s">
        <v>1215</v>
      </c>
      <c r="C578" s="36" t="s">
        <v>1216</v>
      </c>
      <c r="D578" s="37" t="s">
        <v>58</v>
      </c>
      <c r="E578" s="38">
        <v>174.47</v>
      </c>
      <c r="F578" s="38">
        <v>0</v>
      </c>
      <c r="G578" s="38">
        <v>0</v>
      </c>
      <c r="H578" s="38">
        <v>0</v>
      </c>
      <c r="I578" s="38">
        <v>174.47</v>
      </c>
      <c r="J578" s="43">
        <v>0</v>
      </c>
    </row>
    <row r="579" spans="1:10" x14ac:dyDescent="0.25">
      <c r="A579" s="35">
        <v>572</v>
      </c>
      <c r="B579" s="35" t="s">
        <v>1217</v>
      </c>
      <c r="C579" s="36" t="s">
        <v>1218</v>
      </c>
      <c r="D579" s="37" t="s">
        <v>58</v>
      </c>
      <c r="E579" s="38">
        <v>193.68</v>
      </c>
      <c r="F579" s="38">
        <v>0</v>
      </c>
      <c r="G579" s="38">
        <v>0</v>
      </c>
      <c r="H579" s="38">
        <v>0</v>
      </c>
      <c r="I579" s="38">
        <v>193.68</v>
      </c>
      <c r="J579" s="43">
        <v>0</v>
      </c>
    </row>
    <row r="580" spans="1:10" x14ac:dyDescent="0.25">
      <c r="A580" s="35">
        <v>573</v>
      </c>
      <c r="B580" s="35" t="s">
        <v>1219</v>
      </c>
      <c r="C580" s="36" t="s">
        <v>1220</v>
      </c>
      <c r="D580" s="37" t="s">
        <v>58</v>
      </c>
      <c r="E580" s="38">
        <v>8.9700000000000006</v>
      </c>
      <c r="F580" s="38">
        <v>0</v>
      </c>
      <c r="G580" s="38">
        <v>0</v>
      </c>
      <c r="H580" s="38">
        <v>0</v>
      </c>
      <c r="I580" s="38">
        <v>8.9700000000000006</v>
      </c>
      <c r="J580" s="43">
        <v>0</v>
      </c>
    </row>
    <row r="581" spans="1:10" x14ac:dyDescent="0.25">
      <c r="A581" s="35">
        <v>574</v>
      </c>
      <c r="B581" s="35" t="s">
        <v>1221</v>
      </c>
      <c r="C581" s="36" t="s">
        <v>1222</v>
      </c>
      <c r="D581" s="37" t="s">
        <v>58</v>
      </c>
      <c r="E581" s="38">
        <v>10.61</v>
      </c>
      <c r="F581" s="38">
        <v>0</v>
      </c>
      <c r="G581" s="38">
        <v>0</v>
      </c>
      <c r="H581" s="38">
        <v>0</v>
      </c>
      <c r="I581" s="38">
        <v>10.61</v>
      </c>
      <c r="J581" s="43">
        <v>0</v>
      </c>
    </row>
    <row r="582" spans="1:10" x14ac:dyDescent="0.25">
      <c r="A582" s="35">
        <v>575</v>
      </c>
      <c r="B582" s="35" t="s">
        <v>1223</v>
      </c>
      <c r="C582" s="36" t="s">
        <v>1224</v>
      </c>
      <c r="D582" s="37" t="s">
        <v>58</v>
      </c>
      <c r="E582" s="38">
        <v>10.85</v>
      </c>
      <c r="F582" s="38">
        <v>0</v>
      </c>
      <c r="G582" s="38">
        <v>0</v>
      </c>
      <c r="H582" s="38">
        <v>0</v>
      </c>
      <c r="I582" s="38">
        <v>10.85</v>
      </c>
      <c r="J582" s="43">
        <v>0</v>
      </c>
    </row>
    <row r="583" spans="1:10" x14ac:dyDescent="0.25">
      <c r="A583" s="35">
        <v>576</v>
      </c>
      <c r="B583" s="35" t="s">
        <v>1225</v>
      </c>
      <c r="C583" s="36" t="s">
        <v>1226</v>
      </c>
      <c r="D583" s="37" t="s">
        <v>58</v>
      </c>
      <c r="E583" s="38">
        <v>11.39</v>
      </c>
      <c r="F583" s="38">
        <v>0</v>
      </c>
      <c r="G583" s="38">
        <v>0</v>
      </c>
      <c r="H583" s="38">
        <v>0</v>
      </c>
      <c r="I583" s="38">
        <v>11.39</v>
      </c>
      <c r="J583" s="43">
        <v>0</v>
      </c>
    </row>
    <row r="584" spans="1:10" x14ac:dyDescent="0.25">
      <c r="A584" s="35">
        <v>577</v>
      </c>
      <c r="B584" s="35" t="s">
        <v>1227</v>
      </c>
      <c r="C584" s="36" t="s">
        <v>1228</v>
      </c>
      <c r="D584" s="37" t="s">
        <v>58</v>
      </c>
      <c r="E584" s="38">
        <v>12.02</v>
      </c>
      <c r="F584" s="38">
        <v>0</v>
      </c>
      <c r="G584" s="38">
        <v>0</v>
      </c>
      <c r="H584" s="38">
        <v>0</v>
      </c>
      <c r="I584" s="38">
        <v>12.02</v>
      </c>
      <c r="J584" s="43">
        <v>0</v>
      </c>
    </row>
    <row r="585" spans="1:10" x14ac:dyDescent="0.25">
      <c r="A585" s="35">
        <v>578</v>
      </c>
      <c r="B585" s="35" t="s">
        <v>1229</v>
      </c>
      <c r="C585" s="36" t="s">
        <v>1230</v>
      </c>
      <c r="D585" s="37" t="s">
        <v>58</v>
      </c>
      <c r="E585" s="38">
        <v>13.28</v>
      </c>
      <c r="F585" s="38">
        <v>0</v>
      </c>
      <c r="G585" s="38">
        <v>0</v>
      </c>
      <c r="H585" s="38">
        <v>0</v>
      </c>
      <c r="I585" s="38">
        <v>13.28</v>
      </c>
      <c r="J585" s="43">
        <v>0</v>
      </c>
    </row>
    <row r="586" spans="1:10" x14ac:dyDescent="0.25">
      <c r="A586" s="35">
        <v>579</v>
      </c>
      <c r="B586" s="35" t="s">
        <v>1231</v>
      </c>
      <c r="C586" s="36" t="s">
        <v>1232</v>
      </c>
      <c r="D586" s="37" t="s">
        <v>58</v>
      </c>
      <c r="E586" s="38">
        <v>14.55</v>
      </c>
      <c r="F586" s="38">
        <v>0</v>
      </c>
      <c r="G586" s="38">
        <v>0</v>
      </c>
      <c r="H586" s="38">
        <v>0</v>
      </c>
      <c r="I586" s="38">
        <v>14.55</v>
      </c>
      <c r="J586" s="43">
        <v>0</v>
      </c>
    </row>
    <row r="587" spans="1:10" x14ac:dyDescent="0.25">
      <c r="A587" s="35">
        <v>580</v>
      </c>
      <c r="B587" s="35" t="s">
        <v>1233</v>
      </c>
      <c r="C587" s="36" t="s">
        <v>1234</v>
      </c>
      <c r="D587" s="37" t="s">
        <v>58</v>
      </c>
      <c r="E587" s="38">
        <v>7.22</v>
      </c>
      <c r="F587" s="38">
        <v>0</v>
      </c>
      <c r="G587" s="38">
        <v>0</v>
      </c>
      <c r="H587" s="38">
        <v>0</v>
      </c>
      <c r="I587" s="38">
        <v>7.22</v>
      </c>
      <c r="J587" s="43">
        <v>0</v>
      </c>
    </row>
    <row r="588" spans="1:10" x14ac:dyDescent="0.25">
      <c r="A588" s="35">
        <v>581</v>
      </c>
      <c r="B588" s="35" t="s">
        <v>1235</v>
      </c>
      <c r="C588" s="36" t="s">
        <v>1236</v>
      </c>
      <c r="D588" s="37" t="s">
        <v>58</v>
      </c>
      <c r="E588" s="38">
        <v>9.0399999999999991</v>
      </c>
      <c r="F588" s="38">
        <v>0</v>
      </c>
      <c r="G588" s="38">
        <v>0</v>
      </c>
      <c r="H588" s="38">
        <v>0</v>
      </c>
      <c r="I588" s="38">
        <v>9.0399999999999991</v>
      </c>
      <c r="J588" s="43">
        <v>0</v>
      </c>
    </row>
    <row r="589" spans="1:10" x14ac:dyDescent="0.25">
      <c r="A589" s="35">
        <v>582</v>
      </c>
      <c r="B589" s="35" t="s">
        <v>1237</v>
      </c>
      <c r="C589" s="36" t="s">
        <v>1238</v>
      </c>
      <c r="D589" s="37" t="s">
        <v>58</v>
      </c>
      <c r="E589" s="38">
        <v>13.03</v>
      </c>
      <c r="F589" s="38">
        <v>0</v>
      </c>
      <c r="G589" s="38">
        <v>0</v>
      </c>
      <c r="H589" s="38">
        <v>0</v>
      </c>
      <c r="I589" s="38">
        <v>13.03</v>
      </c>
      <c r="J589" s="43">
        <v>0</v>
      </c>
    </row>
    <row r="590" spans="1:10" x14ac:dyDescent="0.25">
      <c r="A590" s="35">
        <v>583</v>
      </c>
      <c r="B590" s="35" t="s">
        <v>1239</v>
      </c>
      <c r="C590" s="36" t="s">
        <v>1240</v>
      </c>
      <c r="D590" s="37" t="s">
        <v>58</v>
      </c>
      <c r="E590" s="38">
        <v>23.34</v>
      </c>
      <c r="F590" s="38">
        <v>0</v>
      </c>
      <c r="G590" s="38">
        <v>0</v>
      </c>
      <c r="H590" s="38">
        <v>0</v>
      </c>
      <c r="I590" s="38">
        <v>23.34</v>
      </c>
      <c r="J590" s="43">
        <v>0</v>
      </c>
    </row>
    <row r="591" spans="1:10" x14ac:dyDescent="0.25">
      <c r="A591" s="35">
        <v>584</v>
      </c>
      <c r="B591" s="35" t="s">
        <v>1241</v>
      </c>
      <c r="C591" s="36" t="s">
        <v>1242</v>
      </c>
      <c r="D591" s="37" t="s">
        <v>58</v>
      </c>
      <c r="E591" s="38">
        <v>37.32</v>
      </c>
      <c r="F591" s="38">
        <v>0</v>
      </c>
      <c r="G591" s="38">
        <v>0</v>
      </c>
      <c r="H591" s="38">
        <v>0</v>
      </c>
      <c r="I591" s="38">
        <v>37.32</v>
      </c>
      <c r="J591" s="43">
        <v>0</v>
      </c>
    </row>
    <row r="592" spans="1:10" x14ac:dyDescent="0.25">
      <c r="A592" s="35">
        <v>585</v>
      </c>
      <c r="B592" s="35" t="s">
        <v>1243</v>
      </c>
      <c r="C592" s="36" t="s">
        <v>1244</v>
      </c>
      <c r="D592" s="37" t="s">
        <v>58</v>
      </c>
      <c r="E592" s="38">
        <v>47.69</v>
      </c>
      <c r="F592" s="38">
        <v>0</v>
      </c>
      <c r="G592" s="38">
        <v>0</v>
      </c>
      <c r="H592" s="38">
        <v>0</v>
      </c>
      <c r="I592" s="38">
        <v>47.69</v>
      </c>
      <c r="J592" s="43">
        <v>0</v>
      </c>
    </row>
    <row r="593" spans="1:10" x14ac:dyDescent="0.25">
      <c r="A593" s="35">
        <v>586</v>
      </c>
      <c r="B593" s="35" t="s">
        <v>1245</v>
      </c>
      <c r="C593" s="36" t="s">
        <v>1246</v>
      </c>
      <c r="D593" s="37" t="s">
        <v>58</v>
      </c>
      <c r="E593" s="38">
        <v>15.12</v>
      </c>
      <c r="F593" s="38">
        <v>0</v>
      </c>
      <c r="G593" s="38">
        <v>0</v>
      </c>
      <c r="H593" s="38">
        <v>0</v>
      </c>
      <c r="I593" s="38">
        <v>15.12</v>
      </c>
      <c r="J593" s="43">
        <v>0</v>
      </c>
    </row>
    <row r="594" spans="1:10" x14ac:dyDescent="0.25">
      <c r="A594" s="35">
        <v>587</v>
      </c>
      <c r="B594" s="35" t="s">
        <v>1247</v>
      </c>
      <c r="C594" s="36" t="s">
        <v>1248</v>
      </c>
      <c r="D594" s="37" t="s">
        <v>58</v>
      </c>
      <c r="E594" s="38">
        <v>19.329999999999998</v>
      </c>
      <c r="F594" s="38">
        <v>0</v>
      </c>
      <c r="G594" s="38">
        <v>0</v>
      </c>
      <c r="H594" s="38">
        <v>0</v>
      </c>
      <c r="I594" s="38">
        <v>19.329999999999998</v>
      </c>
      <c r="J594" s="43">
        <v>0</v>
      </c>
    </row>
    <row r="595" spans="1:10" x14ac:dyDescent="0.25">
      <c r="A595" s="35">
        <v>588</v>
      </c>
      <c r="B595" s="35" t="s">
        <v>1249</v>
      </c>
      <c r="C595" s="36" t="s">
        <v>1250</v>
      </c>
      <c r="D595" s="37" t="s">
        <v>58</v>
      </c>
      <c r="E595" s="38">
        <v>21.88</v>
      </c>
      <c r="F595" s="38">
        <v>0</v>
      </c>
      <c r="G595" s="38">
        <v>0</v>
      </c>
      <c r="H595" s="38">
        <v>0</v>
      </c>
      <c r="I595" s="38">
        <v>21.88</v>
      </c>
      <c r="J595" s="43">
        <v>0</v>
      </c>
    </row>
    <row r="596" spans="1:10" x14ac:dyDescent="0.25">
      <c r="A596" s="35">
        <v>589</v>
      </c>
      <c r="B596" s="35" t="s">
        <v>1251</v>
      </c>
      <c r="C596" s="36" t="s">
        <v>1252</v>
      </c>
      <c r="D596" s="37" t="s">
        <v>58</v>
      </c>
      <c r="E596" s="38">
        <v>24.58</v>
      </c>
      <c r="F596" s="38">
        <v>0</v>
      </c>
      <c r="G596" s="38">
        <v>0</v>
      </c>
      <c r="H596" s="38">
        <v>0</v>
      </c>
      <c r="I596" s="38">
        <v>24.58</v>
      </c>
      <c r="J596" s="43">
        <v>0</v>
      </c>
    </row>
    <row r="597" spans="1:10" x14ac:dyDescent="0.25">
      <c r="A597" s="35">
        <v>590</v>
      </c>
      <c r="B597" s="35" t="s">
        <v>1253</v>
      </c>
      <c r="C597" s="36" t="s">
        <v>1254</v>
      </c>
      <c r="D597" s="37" t="s">
        <v>58</v>
      </c>
      <c r="E597" s="38">
        <v>29.13</v>
      </c>
      <c r="F597" s="38">
        <v>0</v>
      </c>
      <c r="G597" s="38">
        <v>0</v>
      </c>
      <c r="H597" s="38">
        <v>0</v>
      </c>
      <c r="I597" s="38">
        <v>29.13</v>
      </c>
      <c r="J597" s="43">
        <v>0</v>
      </c>
    </row>
    <row r="598" spans="1:10" x14ac:dyDescent="0.25">
      <c r="A598" s="35">
        <v>591</v>
      </c>
      <c r="B598" s="35" t="s">
        <v>1255</v>
      </c>
      <c r="C598" s="36" t="s">
        <v>1256</v>
      </c>
      <c r="D598" s="37" t="s">
        <v>58</v>
      </c>
      <c r="E598" s="38">
        <v>34.1</v>
      </c>
      <c r="F598" s="38">
        <v>0</v>
      </c>
      <c r="G598" s="38">
        <v>0</v>
      </c>
      <c r="H598" s="38">
        <v>0</v>
      </c>
      <c r="I598" s="38">
        <v>34.1</v>
      </c>
      <c r="J598" s="43">
        <v>0</v>
      </c>
    </row>
    <row r="599" spans="1:10" x14ac:dyDescent="0.25">
      <c r="A599" s="35">
        <v>592</v>
      </c>
      <c r="B599" s="35" t="s">
        <v>1257</v>
      </c>
      <c r="C599" s="36" t="s">
        <v>1258</v>
      </c>
      <c r="D599" s="37" t="s">
        <v>58</v>
      </c>
      <c r="E599" s="38">
        <v>47.64</v>
      </c>
      <c r="F599" s="38">
        <v>0</v>
      </c>
      <c r="G599" s="38">
        <v>0</v>
      </c>
      <c r="H599" s="38">
        <v>0</v>
      </c>
      <c r="I599" s="38">
        <v>47.64</v>
      </c>
      <c r="J599" s="43">
        <v>0</v>
      </c>
    </row>
    <row r="600" spans="1:10" ht="25.5" x14ac:dyDescent="0.25">
      <c r="A600" s="35">
        <v>593</v>
      </c>
      <c r="B600" s="35" t="s">
        <v>1259</v>
      </c>
      <c r="C600" s="36" t="s">
        <v>1260</v>
      </c>
      <c r="D600" s="37" t="s">
        <v>58</v>
      </c>
      <c r="E600" s="38">
        <v>3.59</v>
      </c>
      <c r="F600" s="38">
        <v>0</v>
      </c>
      <c r="G600" s="38">
        <v>0</v>
      </c>
      <c r="H600" s="38">
        <v>0</v>
      </c>
      <c r="I600" s="38">
        <v>3.59</v>
      </c>
      <c r="J600" s="43">
        <v>0</v>
      </c>
    </row>
    <row r="601" spans="1:10" ht="25.5" x14ac:dyDescent="0.25">
      <c r="A601" s="35">
        <v>594</v>
      </c>
      <c r="B601" s="35" t="s">
        <v>1261</v>
      </c>
      <c r="C601" s="36" t="s">
        <v>1262</v>
      </c>
      <c r="D601" s="37" t="s">
        <v>58</v>
      </c>
      <c r="E601" s="38">
        <v>4.1100000000000003</v>
      </c>
      <c r="F601" s="38">
        <v>0</v>
      </c>
      <c r="G601" s="38">
        <v>0</v>
      </c>
      <c r="H601" s="38">
        <v>0</v>
      </c>
      <c r="I601" s="38">
        <v>4.1100000000000003</v>
      </c>
      <c r="J601" s="43">
        <v>0</v>
      </c>
    </row>
    <row r="602" spans="1:10" ht="25.5" x14ac:dyDescent="0.25">
      <c r="A602" s="35">
        <v>595</v>
      </c>
      <c r="B602" s="35" t="s">
        <v>1263</v>
      </c>
      <c r="C602" s="36" t="s">
        <v>1264</v>
      </c>
      <c r="D602" s="37" t="s">
        <v>58</v>
      </c>
      <c r="E602" s="38">
        <v>5.16</v>
      </c>
      <c r="F602" s="38">
        <v>0</v>
      </c>
      <c r="G602" s="38">
        <v>0</v>
      </c>
      <c r="H602" s="38">
        <v>0</v>
      </c>
      <c r="I602" s="38">
        <v>5.16</v>
      </c>
      <c r="J602" s="43">
        <v>0</v>
      </c>
    </row>
    <row r="603" spans="1:10" ht="25.5" x14ac:dyDescent="0.25">
      <c r="A603" s="35">
        <v>596</v>
      </c>
      <c r="B603" s="35" t="s">
        <v>1265</v>
      </c>
      <c r="C603" s="36" t="s">
        <v>1266</v>
      </c>
      <c r="D603" s="37" t="s">
        <v>58</v>
      </c>
      <c r="E603" s="38">
        <v>7.84</v>
      </c>
      <c r="F603" s="38">
        <v>0</v>
      </c>
      <c r="G603" s="38">
        <v>0</v>
      </c>
      <c r="H603" s="38">
        <v>0</v>
      </c>
      <c r="I603" s="38">
        <v>7.84</v>
      </c>
      <c r="J603" s="43">
        <v>0</v>
      </c>
    </row>
    <row r="604" spans="1:10" ht="25.5" x14ac:dyDescent="0.25">
      <c r="A604" s="35">
        <v>597</v>
      </c>
      <c r="B604" s="35" t="s">
        <v>1267</v>
      </c>
      <c r="C604" s="36" t="s">
        <v>1268</v>
      </c>
      <c r="D604" s="37" t="s">
        <v>58</v>
      </c>
      <c r="E604" s="38">
        <v>10.58</v>
      </c>
      <c r="F604" s="38">
        <v>0</v>
      </c>
      <c r="G604" s="38">
        <v>0</v>
      </c>
      <c r="H604" s="38">
        <v>0</v>
      </c>
      <c r="I604" s="38">
        <v>10.58</v>
      </c>
      <c r="J604" s="43">
        <v>0</v>
      </c>
    </row>
    <row r="605" spans="1:10" ht="25.5" x14ac:dyDescent="0.25">
      <c r="A605" s="35">
        <v>598</v>
      </c>
      <c r="B605" s="35" t="s">
        <v>1269</v>
      </c>
      <c r="C605" s="36" t="s">
        <v>1270</v>
      </c>
      <c r="D605" s="37" t="s">
        <v>58</v>
      </c>
      <c r="E605" s="38">
        <v>13.76</v>
      </c>
      <c r="F605" s="38">
        <v>0</v>
      </c>
      <c r="G605" s="38">
        <v>0</v>
      </c>
      <c r="H605" s="38">
        <v>0</v>
      </c>
      <c r="I605" s="38">
        <v>13.76</v>
      </c>
      <c r="J605" s="43">
        <v>0</v>
      </c>
    </row>
    <row r="606" spans="1:10" ht="25.5" x14ac:dyDescent="0.25">
      <c r="A606" s="35">
        <v>599</v>
      </c>
      <c r="B606" s="35" t="s">
        <v>1271</v>
      </c>
      <c r="C606" s="36" t="s">
        <v>1272</v>
      </c>
      <c r="D606" s="37" t="s">
        <v>58</v>
      </c>
      <c r="E606" s="38">
        <v>25.74</v>
      </c>
      <c r="F606" s="38">
        <v>0</v>
      </c>
      <c r="G606" s="38">
        <v>0</v>
      </c>
      <c r="H606" s="38">
        <v>0</v>
      </c>
      <c r="I606" s="38">
        <v>25.74</v>
      </c>
      <c r="J606" s="43">
        <v>0</v>
      </c>
    </row>
    <row r="607" spans="1:10" ht="25.5" x14ac:dyDescent="0.25">
      <c r="A607" s="35">
        <v>600</v>
      </c>
      <c r="B607" s="35" t="s">
        <v>1273</v>
      </c>
      <c r="C607" s="36" t="s">
        <v>1274</v>
      </c>
      <c r="D607" s="37" t="s">
        <v>58</v>
      </c>
      <c r="E607" s="38">
        <v>35.42</v>
      </c>
      <c r="F607" s="38">
        <v>0</v>
      </c>
      <c r="G607" s="38">
        <v>0</v>
      </c>
      <c r="H607" s="38">
        <v>0</v>
      </c>
      <c r="I607" s="38">
        <v>35.42</v>
      </c>
      <c r="J607" s="43">
        <v>0</v>
      </c>
    </row>
    <row r="608" spans="1:10" ht="25.5" x14ac:dyDescent="0.25">
      <c r="A608" s="35">
        <v>601</v>
      </c>
      <c r="B608" s="35" t="s">
        <v>1275</v>
      </c>
      <c r="C608" s="36" t="s">
        <v>1276</v>
      </c>
      <c r="D608" s="37" t="s">
        <v>58</v>
      </c>
      <c r="E608" s="38">
        <v>66.12</v>
      </c>
      <c r="F608" s="38">
        <v>0</v>
      </c>
      <c r="G608" s="38">
        <v>0</v>
      </c>
      <c r="H608" s="38">
        <v>0</v>
      </c>
      <c r="I608" s="38">
        <v>66.12</v>
      </c>
      <c r="J608" s="43">
        <v>0</v>
      </c>
    </row>
    <row r="609" spans="1:10" ht="25.5" x14ac:dyDescent="0.25">
      <c r="A609" s="35">
        <v>602</v>
      </c>
      <c r="B609" s="35" t="s">
        <v>1277</v>
      </c>
      <c r="C609" s="36" t="s">
        <v>1278</v>
      </c>
      <c r="D609" s="37" t="s">
        <v>58</v>
      </c>
      <c r="E609" s="38">
        <v>109.02</v>
      </c>
      <c r="F609" s="38">
        <v>0</v>
      </c>
      <c r="G609" s="38">
        <v>0</v>
      </c>
      <c r="H609" s="38">
        <v>0</v>
      </c>
      <c r="I609" s="38">
        <v>109.02</v>
      </c>
      <c r="J609" s="43">
        <v>0</v>
      </c>
    </row>
    <row r="610" spans="1:10" x14ac:dyDescent="0.25">
      <c r="A610" s="35">
        <v>603</v>
      </c>
      <c r="B610" s="35" t="s">
        <v>1279</v>
      </c>
      <c r="C610" s="36" t="s">
        <v>1280</v>
      </c>
      <c r="D610" s="37" t="s">
        <v>58</v>
      </c>
      <c r="E610" s="38">
        <v>19.579999999999998</v>
      </c>
      <c r="F610" s="38">
        <v>0</v>
      </c>
      <c r="G610" s="38">
        <v>0</v>
      </c>
      <c r="H610" s="38">
        <v>0</v>
      </c>
      <c r="I610" s="38">
        <v>19.579999999999998</v>
      </c>
      <c r="J610" s="43">
        <v>0</v>
      </c>
    </row>
    <row r="611" spans="1:10" x14ac:dyDescent="0.25">
      <c r="A611" s="35">
        <v>604</v>
      </c>
      <c r="B611" s="35" t="s">
        <v>1281</v>
      </c>
      <c r="C611" s="36" t="s">
        <v>1282</v>
      </c>
      <c r="D611" s="37" t="s">
        <v>58</v>
      </c>
      <c r="E611" s="38">
        <v>23.92</v>
      </c>
      <c r="F611" s="38">
        <v>0</v>
      </c>
      <c r="G611" s="38">
        <v>0</v>
      </c>
      <c r="H611" s="38">
        <v>0</v>
      </c>
      <c r="I611" s="38">
        <v>23.92</v>
      </c>
      <c r="J611" s="43">
        <v>0</v>
      </c>
    </row>
    <row r="612" spans="1:10" ht="25.5" x14ac:dyDescent="0.25">
      <c r="A612" s="35">
        <v>605</v>
      </c>
      <c r="B612" s="35" t="s">
        <v>1283</v>
      </c>
      <c r="C612" s="36" t="s">
        <v>1284</v>
      </c>
      <c r="D612" s="37" t="s">
        <v>58</v>
      </c>
      <c r="E612" s="38">
        <v>2.1</v>
      </c>
      <c r="F612" s="38">
        <v>0</v>
      </c>
      <c r="G612" s="38">
        <v>0</v>
      </c>
      <c r="H612" s="38">
        <v>0</v>
      </c>
      <c r="I612" s="38">
        <v>2.1</v>
      </c>
      <c r="J612" s="43">
        <v>0</v>
      </c>
    </row>
    <row r="613" spans="1:10" x14ac:dyDescent="0.25">
      <c r="A613" s="35">
        <v>606</v>
      </c>
      <c r="B613" s="35" t="s">
        <v>1285</v>
      </c>
      <c r="C613" s="36" t="s">
        <v>1286</v>
      </c>
      <c r="D613" s="37" t="s">
        <v>58</v>
      </c>
      <c r="E613" s="38">
        <v>3.06</v>
      </c>
      <c r="F613" s="38">
        <v>0</v>
      </c>
      <c r="G613" s="38">
        <v>0</v>
      </c>
      <c r="H613" s="38">
        <v>0</v>
      </c>
      <c r="I613" s="38">
        <v>3.06</v>
      </c>
      <c r="J613" s="43">
        <v>0</v>
      </c>
    </row>
    <row r="614" spans="1:10" x14ac:dyDescent="0.25">
      <c r="A614" s="35">
        <v>607</v>
      </c>
      <c r="B614" s="35" t="s">
        <v>1287</v>
      </c>
      <c r="C614" s="36" t="s">
        <v>1288</v>
      </c>
      <c r="D614" s="37" t="s">
        <v>58</v>
      </c>
      <c r="E614" s="38">
        <v>3.06</v>
      </c>
      <c r="F614" s="38">
        <v>0</v>
      </c>
      <c r="G614" s="38">
        <v>0</v>
      </c>
      <c r="H614" s="38">
        <v>0</v>
      </c>
      <c r="I614" s="38">
        <v>3.06</v>
      </c>
      <c r="J614" s="43">
        <v>0</v>
      </c>
    </row>
    <row r="615" spans="1:10" ht="25.5" x14ac:dyDescent="0.25">
      <c r="A615" s="35">
        <v>608</v>
      </c>
      <c r="B615" s="35" t="s">
        <v>1289</v>
      </c>
      <c r="C615" s="36" t="s">
        <v>1290</v>
      </c>
      <c r="D615" s="37" t="s">
        <v>58</v>
      </c>
      <c r="E615" s="38">
        <v>2.4300000000000002</v>
      </c>
      <c r="F615" s="38">
        <v>0</v>
      </c>
      <c r="G615" s="38">
        <v>0</v>
      </c>
      <c r="H615" s="38">
        <v>0</v>
      </c>
      <c r="I615" s="38">
        <v>2.4300000000000002</v>
      </c>
      <c r="J615" s="43">
        <v>0</v>
      </c>
    </row>
    <row r="616" spans="1:10" x14ac:dyDescent="0.25">
      <c r="A616" s="35">
        <v>609</v>
      </c>
      <c r="B616" s="35" t="s">
        <v>1291</v>
      </c>
      <c r="C616" s="36" t="s">
        <v>1292</v>
      </c>
      <c r="D616" s="37" t="s">
        <v>58</v>
      </c>
      <c r="E616" s="38">
        <v>3.78</v>
      </c>
      <c r="F616" s="38">
        <v>0</v>
      </c>
      <c r="G616" s="38">
        <v>0</v>
      </c>
      <c r="H616" s="38">
        <v>0</v>
      </c>
      <c r="I616" s="38">
        <v>3.78</v>
      </c>
      <c r="J616" s="43">
        <v>0</v>
      </c>
    </row>
    <row r="617" spans="1:10" ht="25.5" x14ac:dyDescent="0.25">
      <c r="A617" s="35">
        <v>610</v>
      </c>
      <c r="B617" s="35" t="s">
        <v>1293</v>
      </c>
      <c r="C617" s="36" t="s">
        <v>1294</v>
      </c>
      <c r="D617" s="37" t="s">
        <v>58</v>
      </c>
      <c r="E617" s="38">
        <v>2.38</v>
      </c>
      <c r="F617" s="38">
        <v>0</v>
      </c>
      <c r="G617" s="38">
        <v>0</v>
      </c>
      <c r="H617" s="38">
        <v>0</v>
      </c>
      <c r="I617" s="38">
        <v>2.38</v>
      </c>
      <c r="J617" s="43">
        <v>0</v>
      </c>
    </row>
    <row r="618" spans="1:10" ht="25.5" x14ac:dyDescent="0.25">
      <c r="A618" s="35">
        <v>611</v>
      </c>
      <c r="B618" s="35" t="s">
        <v>1295</v>
      </c>
      <c r="C618" s="36" t="s">
        <v>1296</v>
      </c>
      <c r="D618" s="37" t="s">
        <v>58</v>
      </c>
      <c r="E618" s="38">
        <v>3.52</v>
      </c>
      <c r="F618" s="38">
        <v>0</v>
      </c>
      <c r="G618" s="38">
        <v>0</v>
      </c>
      <c r="H618" s="38">
        <v>0</v>
      </c>
      <c r="I618" s="38">
        <v>3.52</v>
      </c>
      <c r="J618" s="43">
        <v>0</v>
      </c>
    </row>
    <row r="619" spans="1:10" ht="25.5" x14ac:dyDescent="0.25">
      <c r="A619" s="35">
        <v>612</v>
      </c>
      <c r="B619" s="35" t="s">
        <v>1297</v>
      </c>
      <c r="C619" s="36" t="s">
        <v>1298</v>
      </c>
      <c r="D619" s="37" t="s">
        <v>58</v>
      </c>
      <c r="E619" s="38">
        <v>3.57</v>
      </c>
      <c r="F619" s="38">
        <v>0</v>
      </c>
      <c r="G619" s="38">
        <v>0</v>
      </c>
      <c r="H619" s="38">
        <v>0</v>
      </c>
      <c r="I619" s="38">
        <v>3.57</v>
      </c>
      <c r="J619" s="43">
        <v>0</v>
      </c>
    </row>
    <row r="620" spans="1:10" ht="25.5" x14ac:dyDescent="0.25">
      <c r="A620" s="35">
        <v>613</v>
      </c>
      <c r="B620" s="35" t="s">
        <v>1299</v>
      </c>
      <c r="C620" s="36" t="s">
        <v>1300</v>
      </c>
      <c r="D620" s="37" t="s">
        <v>58</v>
      </c>
      <c r="E620" s="38">
        <v>2.87</v>
      </c>
      <c r="F620" s="38">
        <v>0</v>
      </c>
      <c r="G620" s="38">
        <v>0</v>
      </c>
      <c r="H620" s="38">
        <v>0</v>
      </c>
      <c r="I620" s="38">
        <v>2.87</v>
      </c>
      <c r="J620" s="43">
        <v>0</v>
      </c>
    </row>
    <row r="621" spans="1:10" ht="25.5" x14ac:dyDescent="0.25">
      <c r="A621" s="35">
        <v>614</v>
      </c>
      <c r="B621" s="35" t="s">
        <v>1301</v>
      </c>
      <c r="C621" s="36" t="s">
        <v>1302</v>
      </c>
      <c r="D621" s="37" t="s">
        <v>58</v>
      </c>
      <c r="E621" s="38">
        <v>4.82</v>
      </c>
      <c r="F621" s="38">
        <v>0</v>
      </c>
      <c r="G621" s="38">
        <v>0</v>
      </c>
      <c r="H621" s="38">
        <v>0</v>
      </c>
      <c r="I621" s="38">
        <v>4.82</v>
      </c>
      <c r="J621" s="43">
        <v>0</v>
      </c>
    </row>
    <row r="622" spans="1:10" ht="25.5" x14ac:dyDescent="0.25">
      <c r="A622" s="35">
        <v>615</v>
      </c>
      <c r="B622" s="35" t="s">
        <v>1303</v>
      </c>
      <c r="C622" s="36" t="s">
        <v>1304</v>
      </c>
      <c r="D622" s="37" t="s">
        <v>58</v>
      </c>
      <c r="E622" s="38">
        <v>2.83</v>
      </c>
      <c r="F622" s="38">
        <v>0</v>
      </c>
      <c r="G622" s="38">
        <v>0</v>
      </c>
      <c r="H622" s="38">
        <v>0</v>
      </c>
      <c r="I622" s="38">
        <v>2.83</v>
      </c>
      <c r="J622" s="43">
        <v>0</v>
      </c>
    </row>
    <row r="623" spans="1:10" ht="25.5" x14ac:dyDescent="0.25">
      <c r="A623" s="35">
        <v>616</v>
      </c>
      <c r="B623" s="35" t="s">
        <v>1305</v>
      </c>
      <c r="C623" s="36" t="s">
        <v>1306</v>
      </c>
      <c r="D623" s="37" t="s">
        <v>58</v>
      </c>
      <c r="E623" s="38">
        <v>4.33</v>
      </c>
      <c r="F623" s="38">
        <v>0</v>
      </c>
      <c r="G623" s="38">
        <v>0</v>
      </c>
      <c r="H623" s="38">
        <v>0</v>
      </c>
      <c r="I623" s="38">
        <v>4.33</v>
      </c>
      <c r="J623" s="43">
        <v>0</v>
      </c>
    </row>
    <row r="624" spans="1:10" ht="25.5" x14ac:dyDescent="0.25">
      <c r="A624" s="35">
        <v>617</v>
      </c>
      <c r="B624" s="35" t="s">
        <v>1307</v>
      </c>
      <c r="C624" s="36" t="s">
        <v>1308</v>
      </c>
      <c r="D624" s="37" t="s">
        <v>58</v>
      </c>
      <c r="E624" s="38">
        <v>4.26</v>
      </c>
      <c r="F624" s="38">
        <v>0</v>
      </c>
      <c r="G624" s="38">
        <v>0</v>
      </c>
      <c r="H624" s="38">
        <v>0</v>
      </c>
      <c r="I624" s="38">
        <v>4.26</v>
      </c>
      <c r="J624" s="43">
        <v>0</v>
      </c>
    </row>
    <row r="625" spans="1:10" ht="25.5" x14ac:dyDescent="0.25">
      <c r="A625" s="35">
        <v>618</v>
      </c>
      <c r="B625" s="35" t="s">
        <v>1309</v>
      </c>
      <c r="C625" s="36" t="s">
        <v>1310</v>
      </c>
      <c r="D625" s="37" t="s">
        <v>58</v>
      </c>
      <c r="E625" s="38">
        <v>3.3</v>
      </c>
      <c r="F625" s="38">
        <v>0</v>
      </c>
      <c r="G625" s="38">
        <v>0</v>
      </c>
      <c r="H625" s="38">
        <v>0</v>
      </c>
      <c r="I625" s="38">
        <v>3.3</v>
      </c>
      <c r="J625" s="43">
        <v>0</v>
      </c>
    </row>
    <row r="626" spans="1:10" ht="25.5" x14ac:dyDescent="0.25">
      <c r="A626" s="35">
        <v>619</v>
      </c>
      <c r="B626" s="35" t="s">
        <v>1311</v>
      </c>
      <c r="C626" s="36" t="s">
        <v>1312</v>
      </c>
      <c r="D626" s="37" t="s">
        <v>58</v>
      </c>
      <c r="E626" s="38">
        <v>6.02</v>
      </c>
      <c r="F626" s="38">
        <v>0</v>
      </c>
      <c r="G626" s="38">
        <v>0</v>
      </c>
      <c r="H626" s="38">
        <v>0</v>
      </c>
      <c r="I626" s="38">
        <v>6.02</v>
      </c>
      <c r="J626" s="43">
        <v>0</v>
      </c>
    </row>
    <row r="627" spans="1:10" ht="25.5" x14ac:dyDescent="0.25">
      <c r="A627" s="35">
        <v>620</v>
      </c>
      <c r="B627" s="35" t="s">
        <v>1313</v>
      </c>
      <c r="C627" s="36" t="s">
        <v>1314</v>
      </c>
      <c r="D627" s="37" t="s">
        <v>58</v>
      </c>
      <c r="E627" s="38">
        <v>4.4800000000000004</v>
      </c>
      <c r="F627" s="38">
        <v>0</v>
      </c>
      <c r="G627" s="38">
        <v>0</v>
      </c>
      <c r="H627" s="38">
        <v>0</v>
      </c>
      <c r="I627" s="38">
        <v>4.4800000000000004</v>
      </c>
      <c r="J627" s="43">
        <v>0</v>
      </c>
    </row>
    <row r="628" spans="1:10" ht="25.5" x14ac:dyDescent="0.25">
      <c r="A628" s="35">
        <v>621</v>
      </c>
      <c r="B628" s="35" t="s">
        <v>1315</v>
      </c>
      <c r="C628" s="36" t="s">
        <v>1316</v>
      </c>
      <c r="D628" s="37" t="s">
        <v>58</v>
      </c>
      <c r="E628" s="38">
        <v>6.68</v>
      </c>
      <c r="F628" s="38">
        <v>0</v>
      </c>
      <c r="G628" s="38">
        <v>0</v>
      </c>
      <c r="H628" s="38">
        <v>0</v>
      </c>
      <c r="I628" s="38">
        <v>6.68</v>
      </c>
      <c r="J628" s="43">
        <v>0</v>
      </c>
    </row>
    <row r="629" spans="1:10" ht="25.5" x14ac:dyDescent="0.25">
      <c r="A629" s="35">
        <v>622</v>
      </c>
      <c r="B629" s="35" t="s">
        <v>1317</v>
      </c>
      <c r="C629" s="36" t="s">
        <v>1318</v>
      </c>
      <c r="D629" s="37" t="s">
        <v>58</v>
      </c>
      <c r="E629" s="38">
        <v>7.01</v>
      </c>
      <c r="F629" s="38">
        <v>0</v>
      </c>
      <c r="G629" s="38">
        <v>0</v>
      </c>
      <c r="H629" s="38">
        <v>0</v>
      </c>
      <c r="I629" s="38">
        <v>7.01</v>
      </c>
      <c r="J629" s="43">
        <v>0</v>
      </c>
    </row>
    <row r="630" spans="1:10" ht="25.5" x14ac:dyDescent="0.25">
      <c r="A630" s="35">
        <v>623</v>
      </c>
      <c r="B630" s="35" t="s">
        <v>1319</v>
      </c>
      <c r="C630" s="36" t="s">
        <v>1320</v>
      </c>
      <c r="D630" s="37" t="s">
        <v>58</v>
      </c>
      <c r="E630" s="38">
        <v>5.89</v>
      </c>
      <c r="F630" s="38">
        <v>0</v>
      </c>
      <c r="G630" s="38">
        <v>0</v>
      </c>
      <c r="H630" s="38">
        <v>0</v>
      </c>
      <c r="I630" s="38">
        <v>5.89</v>
      </c>
      <c r="J630" s="43">
        <v>0</v>
      </c>
    </row>
    <row r="631" spans="1:10" ht="25.5" x14ac:dyDescent="0.25">
      <c r="A631" s="35">
        <v>624</v>
      </c>
      <c r="B631" s="35" t="s">
        <v>1321</v>
      </c>
      <c r="C631" s="36" t="s">
        <v>1322</v>
      </c>
      <c r="D631" s="37" t="s">
        <v>58</v>
      </c>
      <c r="E631" s="38">
        <v>9.5399999999999991</v>
      </c>
      <c r="F631" s="38">
        <v>0</v>
      </c>
      <c r="G631" s="38">
        <v>0</v>
      </c>
      <c r="H631" s="38">
        <v>0</v>
      </c>
      <c r="I631" s="38">
        <v>9.5399999999999991</v>
      </c>
      <c r="J631" s="43">
        <v>0</v>
      </c>
    </row>
    <row r="632" spans="1:10" ht="25.5" x14ac:dyDescent="0.25">
      <c r="A632" s="35">
        <v>625</v>
      </c>
      <c r="B632" s="35" t="s">
        <v>1323</v>
      </c>
      <c r="C632" s="36" t="s">
        <v>1324</v>
      </c>
      <c r="D632" s="37" t="s">
        <v>58</v>
      </c>
      <c r="E632" s="38">
        <v>5.87</v>
      </c>
      <c r="F632" s="38">
        <v>0</v>
      </c>
      <c r="G632" s="38">
        <v>0</v>
      </c>
      <c r="H632" s="38">
        <v>0</v>
      </c>
      <c r="I632" s="38">
        <v>5.87</v>
      </c>
      <c r="J632" s="43">
        <v>0</v>
      </c>
    </row>
    <row r="633" spans="1:10" ht="25.5" x14ac:dyDescent="0.25">
      <c r="A633" s="35">
        <v>626</v>
      </c>
      <c r="B633" s="35" t="s">
        <v>1325</v>
      </c>
      <c r="C633" s="36" t="s">
        <v>1326</v>
      </c>
      <c r="D633" s="37" t="s">
        <v>58</v>
      </c>
      <c r="E633" s="38">
        <v>8.8699999999999992</v>
      </c>
      <c r="F633" s="38">
        <v>0</v>
      </c>
      <c r="G633" s="38">
        <v>0</v>
      </c>
      <c r="H633" s="38">
        <v>0</v>
      </c>
      <c r="I633" s="38">
        <v>8.8699999999999992</v>
      </c>
      <c r="J633" s="43">
        <v>0</v>
      </c>
    </row>
    <row r="634" spans="1:10" ht="25.5" x14ac:dyDescent="0.25">
      <c r="A634" s="35">
        <v>627</v>
      </c>
      <c r="B634" s="35" t="s">
        <v>1327</v>
      </c>
      <c r="C634" s="36" t="s">
        <v>1328</v>
      </c>
      <c r="D634" s="37" t="s">
        <v>58</v>
      </c>
      <c r="E634" s="38">
        <v>9.5399999999999991</v>
      </c>
      <c r="F634" s="38">
        <v>0</v>
      </c>
      <c r="G634" s="38">
        <v>0</v>
      </c>
      <c r="H634" s="38">
        <v>0</v>
      </c>
      <c r="I634" s="38">
        <v>9.5399999999999991</v>
      </c>
      <c r="J634" s="43">
        <v>0</v>
      </c>
    </row>
    <row r="635" spans="1:10" ht="25.5" x14ac:dyDescent="0.25">
      <c r="A635" s="35">
        <v>628</v>
      </c>
      <c r="B635" s="35" t="s">
        <v>1329</v>
      </c>
      <c r="C635" s="36" t="s">
        <v>1330</v>
      </c>
      <c r="D635" s="37" t="s">
        <v>58</v>
      </c>
      <c r="E635" s="38">
        <v>7.64</v>
      </c>
      <c r="F635" s="38">
        <v>0</v>
      </c>
      <c r="G635" s="38">
        <v>0</v>
      </c>
      <c r="H635" s="38">
        <v>0</v>
      </c>
      <c r="I635" s="38">
        <v>7.64</v>
      </c>
      <c r="J635" s="43">
        <v>0</v>
      </c>
    </row>
    <row r="636" spans="1:10" ht="25.5" x14ac:dyDescent="0.25">
      <c r="A636" s="35">
        <v>629</v>
      </c>
      <c r="B636" s="35" t="s">
        <v>1331</v>
      </c>
      <c r="C636" s="36" t="s">
        <v>1332</v>
      </c>
      <c r="D636" s="37" t="s">
        <v>58</v>
      </c>
      <c r="E636" s="38">
        <v>12.68</v>
      </c>
      <c r="F636" s="38">
        <v>0</v>
      </c>
      <c r="G636" s="38">
        <v>0</v>
      </c>
      <c r="H636" s="38">
        <v>0</v>
      </c>
      <c r="I636" s="38">
        <v>12.68</v>
      </c>
      <c r="J636" s="43">
        <v>0</v>
      </c>
    </row>
    <row r="637" spans="1:10" ht="25.5" x14ac:dyDescent="0.25">
      <c r="A637" s="35">
        <v>630</v>
      </c>
      <c r="B637" s="35" t="s">
        <v>1333</v>
      </c>
      <c r="C637" s="36" t="s">
        <v>1334</v>
      </c>
      <c r="D637" s="37" t="s">
        <v>58</v>
      </c>
      <c r="E637" s="38">
        <v>8.02</v>
      </c>
      <c r="F637" s="38">
        <v>0</v>
      </c>
      <c r="G637" s="38">
        <v>0</v>
      </c>
      <c r="H637" s="38">
        <v>0</v>
      </c>
      <c r="I637" s="38">
        <v>8.02</v>
      </c>
      <c r="J637" s="43">
        <v>0</v>
      </c>
    </row>
    <row r="638" spans="1:10" ht="25.5" x14ac:dyDescent="0.25">
      <c r="A638" s="35">
        <v>631</v>
      </c>
      <c r="B638" s="35" t="s">
        <v>1335</v>
      </c>
      <c r="C638" s="36" t="s">
        <v>1336</v>
      </c>
      <c r="D638" s="37" t="s">
        <v>58</v>
      </c>
      <c r="E638" s="38">
        <v>12.07</v>
      </c>
      <c r="F638" s="38">
        <v>0</v>
      </c>
      <c r="G638" s="38">
        <v>0</v>
      </c>
      <c r="H638" s="38">
        <v>0</v>
      </c>
      <c r="I638" s="38">
        <v>12.07</v>
      </c>
      <c r="J638" s="43">
        <v>0</v>
      </c>
    </row>
    <row r="639" spans="1:10" ht="25.5" x14ac:dyDescent="0.25">
      <c r="A639" s="35">
        <v>632</v>
      </c>
      <c r="B639" s="35" t="s">
        <v>1337</v>
      </c>
      <c r="C639" s="36" t="s">
        <v>1338</v>
      </c>
      <c r="D639" s="37" t="s">
        <v>58</v>
      </c>
      <c r="E639" s="38">
        <v>11.42</v>
      </c>
      <c r="F639" s="38">
        <v>0</v>
      </c>
      <c r="G639" s="38">
        <v>0</v>
      </c>
      <c r="H639" s="38">
        <v>0</v>
      </c>
      <c r="I639" s="38">
        <v>11.42</v>
      </c>
      <c r="J639" s="43">
        <v>0</v>
      </c>
    </row>
    <row r="640" spans="1:10" ht="25.5" x14ac:dyDescent="0.25">
      <c r="A640" s="35">
        <v>633</v>
      </c>
      <c r="B640" s="35" t="s">
        <v>1339</v>
      </c>
      <c r="C640" s="36" t="s">
        <v>1340</v>
      </c>
      <c r="D640" s="37" t="s">
        <v>58</v>
      </c>
      <c r="E640" s="38">
        <v>10.130000000000001</v>
      </c>
      <c r="F640" s="38">
        <v>0</v>
      </c>
      <c r="G640" s="38">
        <v>0</v>
      </c>
      <c r="H640" s="38">
        <v>0</v>
      </c>
      <c r="I640" s="38">
        <v>10.130000000000001</v>
      </c>
      <c r="J640" s="43">
        <v>0</v>
      </c>
    </row>
    <row r="641" spans="1:10" ht="25.5" x14ac:dyDescent="0.25">
      <c r="A641" s="35">
        <v>634</v>
      </c>
      <c r="B641" s="35" t="s">
        <v>1341</v>
      </c>
      <c r="C641" s="36" t="s">
        <v>1342</v>
      </c>
      <c r="D641" s="37" t="s">
        <v>58</v>
      </c>
      <c r="E641" s="38">
        <v>17.75</v>
      </c>
      <c r="F641" s="38">
        <v>0</v>
      </c>
      <c r="G641" s="38">
        <v>0</v>
      </c>
      <c r="H641" s="38">
        <v>0</v>
      </c>
      <c r="I641" s="38">
        <v>17.75</v>
      </c>
      <c r="J641" s="43">
        <v>0</v>
      </c>
    </row>
    <row r="642" spans="1:10" ht="25.5" x14ac:dyDescent="0.25">
      <c r="A642" s="35">
        <v>635</v>
      </c>
      <c r="B642" s="35" t="s">
        <v>1343</v>
      </c>
      <c r="C642" s="36" t="s">
        <v>1344</v>
      </c>
      <c r="D642" s="37" t="s">
        <v>58</v>
      </c>
      <c r="E642" s="38">
        <v>15.21</v>
      </c>
      <c r="F642" s="38">
        <v>0</v>
      </c>
      <c r="G642" s="38">
        <v>0</v>
      </c>
      <c r="H642" s="38">
        <v>0</v>
      </c>
      <c r="I642" s="38">
        <v>15.21</v>
      </c>
      <c r="J642" s="43">
        <v>0</v>
      </c>
    </row>
    <row r="643" spans="1:10" ht="25.5" x14ac:dyDescent="0.25">
      <c r="A643" s="35">
        <v>636</v>
      </c>
      <c r="B643" s="35" t="s">
        <v>1345</v>
      </c>
      <c r="C643" s="36" t="s">
        <v>1346</v>
      </c>
      <c r="D643" s="37" t="s">
        <v>58</v>
      </c>
      <c r="E643" s="38">
        <v>22.16</v>
      </c>
      <c r="F643" s="38">
        <v>0</v>
      </c>
      <c r="G643" s="38">
        <v>0</v>
      </c>
      <c r="H643" s="38">
        <v>0</v>
      </c>
      <c r="I643" s="38">
        <v>22.16</v>
      </c>
      <c r="J643" s="43">
        <v>0</v>
      </c>
    </row>
    <row r="644" spans="1:10" ht="25.5" x14ac:dyDescent="0.25">
      <c r="A644" s="35">
        <v>637</v>
      </c>
      <c r="B644" s="35" t="s">
        <v>1347</v>
      </c>
      <c r="C644" s="36" t="s">
        <v>1348</v>
      </c>
      <c r="D644" s="37" t="s">
        <v>58</v>
      </c>
      <c r="E644" s="38">
        <v>21.57</v>
      </c>
      <c r="F644" s="38">
        <v>0</v>
      </c>
      <c r="G644" s="38">
        <v>0</v>
      </c>
      <c r="H644" s="38">
        <v>0</v>
      </c>
      <c r="I644" s="38">
        <v>21.57</v>
      </c>
      <c r="J644" s="43">
        <v>0</v>
      </c>
    </row>
    <row r="645" spans="1:10" ht="25.5" x14ac:dyDescent="0.25">
      <c r="A645" s="35">
        <v>638</v>
      </c>
      <c r="B645" s="35" t="s">
        <v>1349</v>
      </c>
      <c r="C645" s="36" t="s">
        <v>1350</v>
      </c>
      <c r="D645" s="37" t="s">
        <v>58</v>
      </c>
      <c r="E645" s="38">
        <v>17.84</v>
      </c>
      <c r="F645" s="38">
        <v>0</v>
      </c>
      <c r="G645" s="38">
        <v>0</v>
      </c>
      <c r="H645" s="38">
        <v>0</v>
      </c>
      <c r="I645" s="38">
        <v>17.84</v>
      </c>
      <c r="J645" s="43">
        <v>0</v>
      </c>
    </row>
    <row r="646" spans="1:10" ht="25.5" x14ac:dyDescent="0.25">
      <c r="A646" s="35">
        <v>639</v>
      </c>
      <c r="B646" s="35" t="s">
        <v>1351</v>
      </c>
      <c r="C646" s="36" t="s">
        <v>1352</v>
      </c>
      <c r="D646" s="37" t="s">
        <v>58</v>
      </c>
      <c r="E646" s="38">
        <v>30.36</v>
      </c>
      <c r="F646" s="38">
        <v>0</v>
      </c>
      <c r="G646" s="38">
        <v>0</v>
      </c>
      <c r="H646" s="38">
        <v>0</v>
      </c>
      <c r="I646" s="38">
        <v>30.36</v>
      </c>
      <c r="J646" s="43">
        <v>0</v>
      </c>
    </row>
    <row r="647" spans="1:10" ht="25.5" x14ac:dyDescent="0.25">
      <c r="A647" s="35">
        <v>640</v>
      </c>
      <c r="B647" s="35" t="s">
        <v>1353</v>
      </c>
      <c r="C647" s="36" t="s">
        <v>1354</v>
      </c>
      <c r="D647" s="37" t="s">
        <v>58</v>
      </c>
      <c r="E647" s="38">
        <v>17.760000000000002</v>
      </c>
      <c r="F647" s="38">
        <v>0</v>
      </c>
      <c r="G647" s="38">
        <v>0</v>
      </c>
      <c r="H647" s="38">
        <v>0</v>
      </c>
      <c r="I647" s="38">
        <v>17.760000000000002</v>
      </c>
      <c r="J647" s="43">
        <v>0</v>
      </c>
    </row>
    <row r="648" spans="1:10" ht="25.5" x14ac:dyDescent="0.25">
      <c r="A648" s="35">
        <v>641</v>
      </c>
      <c r="B648" s="35" t="s">
        <v>1355</v>
      </c>
      <c r="C648" s="36" t="s">
        <v>1356</v>
      </c>
      <c r="D648" s="37" t="s">
        <v>58</v>
      </c>
      <c r="E648" s="38">
        <v>27.27</v>
      </c>
      <c r="F648" s="38">
        <v>0</v>
      </c>
      <c r="G648" s="38">
        <v>0</v>
      </c>
      <c r="H648" s="38">
        <v>0</v>
      </c>
      <c r="I648" s="38">
        <v>27.27</v>
      </c>
      <c r="J648" s="43">
        <v>0</v>
      </c>
    </row>
    <row r="649" spans="1:10" ht="25.5" x14ac:dyDescent="0.25">
      <c r="A649" s="35">
        <v>642</v>
      </c>
      <c r="B649" s="35" t="s">
        <v>1357</v>
      </c>
      <c r="C649" s="36" t="s">
        <v>1358</v>
      </c>
      <c r="D649" s="37" t="s">
        <v>58</v>
      </c>
      <c r="E649" s="38">
        <v>26.63</v>
      </c>
      <c r="F649" s="38">
        <v>0</v>
      </c>
      <c r="G649" s="38">
        <v>0</v>
      </c>
      <c r="H649" s="38">
        <v>0</v>
      </c>
      <c r="I649" s="38">
        <v>26.63</v>
      </c>
      <c r="J649" s="43">
        <v>0</v>
      </c>
    </row>
    <row r="650" spans="1:10" ht="25.5" x14ac:dyDescent="0.25">
      <c r="A650" s="35">
        <v>643</v>
      </c>
      <c r="B650" s="35" t="s">
        <v>1359</v>
      </c>
      <c r="C650" s="36" t="s">
        <v>1360</v>
      </c>
      <c r="D650" s="37" t="s">
        <v>58</v>
      </c>
      <c r="E650" s="38">
        <v>44.35</v>
      </c>
      <c r="F650" s="38">
        <v>0</v>
      </c>
      <c r="G650" s="38">
        <v>0</v>
      </c>
      <c r="H650" s="38">
        <v>0</v>
      </c>
      <c r="I650" s="38">
        <v>44.35</v>
      </c>
      <c r="J650" s="43">
        <v>0</v>
      </c>
    </row>
    <row r="651" spans="1:10" ht="25.5" x14ac:dyDescent="0.25">
      <c r="A651" s="35">
        <v>644</v>
      </c>
      <c r="B651" s="35" t="s">
        <v>1361</v>
      </c>
      <c r="C651" s="36" t="s">
        <v>1362</v>
      </c>
      <c r="D651" s="37" t="s">
        <v>58</v>
      </c>
      <c r="E651" s="38">
        <v>41.23</v>
      </c>
      <c r="F651" s="38">
        <v>0</v>
      </c>
      <c r="G651" s="38">
        <v>0</v>
      </c>
      <c r="H651" s="38">
        <v>0</v>
      </c>
      <c r="I651" s="38">
        <v>41.23</v>
      </c>
      <c r="J651" s="43">
        <v>0</v>
      </c>
    </row>
    <row r="652" spans="1:10" ht="25.5" x14ac:dyDescent="0.25">
      <c r="A652" s="35">
        <v>645</v>
      </c>
      <c r="B652" s="35" t="s">
        <v>1363</v>
      </c>
      <c r="C652" s="36" t="s">
        <v>1364</v>
      </c>
      <c r="D652" s="37" t="s">
        <v>58</v>
      </c>
      <c r="E652" s="38">
        <v>57.65</v>
      </c>
      <c r="F652" s="38">
        <v>0</v>
      </c>
      <c r="G652" s="38">
        <v>0</v>
      </c>
      <c r="H652" s="38">
        <v>0</v>
      </c>
      <c r="I652" s="38">
        <v>57.65</v>
      </c>
      <c r="J652" s="43">
        <v>0</v>
      </c>
    </row>
    <row r="653" spans="1:10" ht="25.5" x14ac:dyDescent="0.25">
      <c r="A653" s="35">
        <v>646</v>
      </c>
      <c r="B653" s="35" t="s">
        <v>1365</v>
      </c>
      <c r="C653" s="36" t="s">
        <v>1366</v>
      </c>
      <c r="D653" s="37" t="s">
        <v>58</v>
      </c>
      <c r="E653" s="38">
        <v>54.47</v>
      </c>
      <c r="F653" s="38">
        <v>0</v>
      </c>
      <c r="G653" s="38">
        <v>0</v>
      </c>
      <c r="H653" s="38">
        <v>0</v>
      </c>
      <c r="I653" s="38">
        <v>54.47</v>
      </c>
      <c r="J653" s="43">
        <v>0</v>
      </c>
    </row>
    <row r="654" spans="1:10" ht="25.5" x14ac:dyDescent="0.25">
      <c r="A654" s="35">
        <v>647</v>
      </c>
      <c r="B654" s="35" t="s">
        <v>1367</v>
      </c>
      <c r="C654" s="36" t="s">
        <v>1368</v>
      </c>
      <c r="D654" s="37" t="s">
        <v>58</v>
      </c>
      <c r="E654" s="38">
        <v>80.86</v>
      </c>
      <c r="F654" s="38">
        <v>0</v>
      </c>
      <c r="G654" s="38">
        <v>0</v>
      </c>
      <c r="H654" s="38">
        <v>0</v>
      </c>
      <c r="I654" s="38">
        <v>80.86</v>
      </c>
      <c r="J654" s="43">
        <v>0</v>
      </c>
    </row>
    <row r="655" spans="1:10" ht="25.5" x14ac:dyDescent="0.25">
      <c r="A655" s="35">
        <v>648</v>
      </c>
      <c r="B655" s="35" t="s">
        <v>1369</v>
      </c>
      <c r="C655" s="36" t="s">
        <v>1370</v>
      </c>
      <c r="D655" s="37" t="s">
        <v>58</v>
      </c>
      <c r="E655" s="38">
        <v>97.67</v>
      </c>
      <c r="F655" s="38">
        <v>0</v>
      </c>
      <c r="G655" s="38">
        <v>0</v>
      </c>
      <c r="H655" s="38">
        <v>0</v>
      </c>
      <c r="I655" s="38">
        <v>97.67</v>
      </c>
      <c r="J655" s="43">
        <v>0</v>
      </c>
    </row>
    <row r="656" spans="1:10" x14ac:dyDescent="0.25">
      <c r="A656" s="35">
        <v>649</v>
      </c>
      <c r="B656" s="35" t="s">
        <v>1371</v>
      </c>
      <c r="C656" s="36" t="s">
        <v>1372</v>
      </c>
      <c r="D656" s="37" t="s">
        <v>58</v>
      </c>
      <c r="E656" s="38">
        <v>19.05</v>
      </c>
      <c r="F656" s="38">
        <v>0</v>
      </c>
      <c r="G656" s="38">
        <v>0</v>
      </c>
      <c r="H656" s="38">
        <v>0</v>
      </c>
      <c r="I656" s="38">
        <v>19.05</v>
      </c>
      <c r="J656" s="43">
        <v>0</v>
      </c>
    </row>
    <row r="657" spans="1:10" x14ac:dyDescent="0.25">
      <c r="A657" s="35">
        <v>650</v>
      </c>
      <c r="B657" s="35" t="s">
        <v>1373</v>
      </c>
      <c r="C657" s="36" t="s">
        <v>1374</v>
      </c>
      <c r="D657" s="37" t="s">
        <v>58</v>
      </c>
      <c r="E657" s="38">
        <v>20.27</v>
      </c>
      <c r="F657" s="38">
        <v>0</v>
      </c>
      <c r="G657" s="38">
        <v>0</v>
      </c>
      <c r="H657" s="38">
        <v>0</v>
      </c>
      <c r="I657" s="38">
        <v>20.27</v>
      </c>
      <c r="J657" s="43">
        <v>0</v>
      </c>
    </row>
    <row r="658" spans="1:10" x14ac:dyDescent="0.25">
      <c r="A658" s="35">
        <v>651</v>
      </c>
      <c r="B658" s="35" t="s">
        <v>1375</v>
      </c>
      <c r="C658" s="36" t="s">
        <v>1376</v>
      </c>
      <c r="D658" s="37" t="s">
        <v>58</v>
      </c>
      <c r="E658" s="38">
        <v>29.03</v>
      </c>
      <c r="F658" s="38">
        <v>0</v>
      </c>
      <c r="G658" s="38">
        <v>0</v>
      </c>
      <c r="H658" s="38">
        <v>0</v>
      </c>
      <c r="I658" s="38">
        <v>29.03</v>
      </c>
      <c r="J658" s="43">
        <v>0</v>
      </c>
    </row>
    <row r="659" spans="1:10" x14ac:dyDescent="0.25">
      <c r="A659" s="35">
        <v>652</v>
      </c>
      <c r="B659" s="35" t="s">
        <v>1377</v>
      </c>
      <c r="C659" s="36" t="s">
        <v>1378</v>
      </c>
      <c r="D659" s="37" t="s">
        <v>58</v>
      </c>
      <c r="E659" s="38">
        <v>40.39</v>
      </c>
      <c r="F659" s="38">
        <v>0</v>
      </c>
      <c r="G659" s="38">
        <v>0</v>
      </c>
      <c r="H659" s="38">
        <v>0</v>
      </c>
      <c r="I659" s="38">
        <v>40.39</v>
      </c>
      <c r="J659" s="43">
        <v>0</v>
      </c>
    </row>
    <row r="660" spans="1:10" x14ac:dyDescent="0.25">
      <c r="A660" s="35">
        <v>653</v>
      </c>
      <c r="B660" s="35" t="s">
        <v>1379</v>
      </c>
      <c r="C660" s="36" t="s">
        <v>1380</v>
      </c>
      <c r="D660" s="37" t="s">
        <v>58</v>
      </c>
      <c r="E660" s="38">
        <v>50.42</v>
      </c>
      <c r="F660" s="38">
        <v>0</v>
      </c>
      <c r="G660" s="38">
        <v>0</v>
      </c>
      <c r="H660" s="38">
        <v>0</v>
      </c>
      <c r="I660" s="38">
        <v>50.42</v>
      </c>
      <c r="J660" s="43">
        <v>0</v>
      </c>
    </row>
    <row r="661" spans="1:10" x14ac:dyDescent="0.25">
      <c r="A661" s="35">
        <v>654</v>
      </c>
      <c r="B661" s="35" t="s">
        <v>1381</v>
      </c>
      <c r="C661" s="36" t="s">
        <v>1382</v>
      </c>
      <c r="D661" s="37" t="s">
        <v>58</v>
      </c>
      <c r="E661" s="38">
        <v>118.43</v>
      </c>
      <c r="F661" s="38">
        <v>0</v>
      </c>
      <c r="G661" s="38">
        <v>0</v>
      </c>
      <c r="H661" s="38">
        <v>0</v>
      </c>
      <c r="I661" s="38">
        <v>118.43</v>
      </c>
      <c r="J661" s="43">
        <v>0</v>
      </c>
    </row>
    <row r="662" spans="1:10" x14ac:dyDescent="0.25">
      <c r="A662" s="35">
        <v>655</v>
      </c>
      <c r="B662" s="35" t="s">
        <v>1383</v>
      </c>
      <c r="C662" s="36" t="s">
        <v>1384</v>
      </c>
      <c r="D662" s="37" t="s">
        <v>58</v>
      </c>
      <c r="E662" s="38">
        <v>7.75</v>
      </c>
      <c r="F662" s="38">
        <v>0</v>
      </c>
      <c r="G662" s="38">
        <v>0</v>
      </c>
      <c r="H662" s="38">
        <v>0</v>
      </c>
      <c r="I662" s="38">
        <v>7.75</v>
      </c>
      <c r="J662" s="43">
        <v>0</v>
      </c>
    </row>
    <row r="663" spans="1:10" x14ac:dyDescent="0.25">
      <c r="A663" s="35">
        <v>656</v>
      </c>
      <c r="B663" s="35" t="s">
        <v>1385</v>
      </c>
      <c r="C663" s="36" t="s">
        <v>1386</v>
      </c>
      <c r="D663" s="37" t="s">
        <v>58</v>
      </c>
      <c r="E663" s="38">
        <v>20.63</v>
      </c>
      <c r="F663" s="38">
        <v>0</v>
      </c>
      <c r="G663" s="38">
        <v>0</v>
      </c>
      <c r="H663" s="38">
        <v>0</v>
      </c>
      <c r="I663" s="38">
        <v>20.63</v>
      </c>
      <c r="J663" s="43">
        <v>0</v>
      </c>
    </row>
    <row r="664" spans="1:10" x14ac:dyDescent="0.25">
      <c r="A664" s="35">
        <v>657</v>
      </c>
      <c r="B664" s="35" t="s">
        <v>1387</v>
      </c>
      <c r="C664" s="36" t="s">
        <v>1388</v>
      </c>
      <c r="D664" s="37" t="s">
        <v>58</v>
      </c>
      <c r="E664" s="38">
        <v>19.760000000000002</v>
      </c>
      <c r="F664" s="38">
        <v>0</v>
      </c>
      <c r="G664" s="38">
        <v>0</v>
      </c>
      <c r="H664" s="38">
        <v>0</v>
      </c>
      <c r="I664" s="38">
        <v>19.760000000000002</v>
      </c>
      <c r="J664" s="43">
        <v>0</v>
      </c>
    </row>
    <row r="665" spans="1:10" x14ac:dyDescent="0.25">
      <c r="A665" s="35">
        <v>658</v>
      </c>
      <c r="B665" s="35" t="s">
        <v>1389</v>
      </c>
      <c r="C665" s="36" t="s">
        <v>1390</v>
      </c>
      <c r="D665" s="37" t="s">
        <v>58</v>
      </c>
      <c r="E665" s="38">
        <v>19.760000000000002</v>
      </c>
      <c r="F665" s="38">
        <v>0</v>
      </c>
      <c r="G665" s="38">
        <v>0</v>
      </c>
      <c r="H665" s="38">
        <v>0</v>
      </c>
      <c r="I665" s="38">
        <v>19.760000000000002</v>
      </c>
      <c r="J665" s="43">
        <v>0</v>
      </c>
    </row>
    <row r="666" spans="1:10" ht="25.5" x14ac:dyDescent="0.25">
      <c r="A666" s="35">
        <v>659</v>
      </c>
      <c r="B666" s="35" t="s">
        <v>1391</v>
      </c>
      <c r="C666" s="36" t="s">
        <v>1392</v>
      </c>
      <c r="D666" s="37" t="s">
        <v>58</v>
      </c>
      <c r="E666" s="38">
        <v>28.46</v>
      </c>
      <c r="F666" s="38">
        <v>0</v>
      </c>
      <c r="G666" s="38">
        <v>0</v>
      </c>
      <c r="H666" s="38">
        <v>0</v>
      </c>
      <c r="I666" s="38">
        <v>28.46</v>
      </c>
      <c r="J666" s="43">
        <v>0</v>
      </c>
    </row>
    <row r="667" spans="1:10" x14ac:dyDescent="0.25">
      <c r="A667" s="35">
        <v>660</v>
      </c>
      <c r="B667" s="35" t="s">
        <v>1393</v>
      </c>
      <c r="C667" s="36" t="s">
        <v>1394</v>
      </c>
      <c r="D667" s="37" t="s">
        <v>58</v>
      </c>
      <c r="E667" s="38">
        <v>5.69</v>
      </c>
      <c r="F667" s="38">
        <v>0</v>
      </c>
      <c r="G667" s="38">
        <v>0</v>
      </c>
      <c r="H667" s="38">
        <v>0</v>
      </c>
      <c r="I667" s="38">
        <v>5.69</v>
      </c>
      <c r="J667" s="43">
        <v>0</v>
      </c>
    </row>
    <row r="668" spans="1:10" x14ac:dyDescent="0.25">
      <c r="A668" s="35">
        <v>661</v>
      </c>
      <c r="B668" s="35" t="s">
        <v>1395</v>
      </c>
      <c r="C668" s="36" t="s">
        <v>1396</v>
      </c>
      <c r="D668" s="37" t="s">
        <v>58</v>
      </c>
      <c r="E668" s="38">
        <v>8.1999999999999993</v>
      </c>
      <c r="F668" s="38">
        <v>0</v>
      </c>
      <c r="G668" s="38">
        <v>0</v>
      </c>
      <c r="H668" s="38">
        <v>0</v>
      </c>
      <c r="I668" s="38">
        <v>8.1999999999999993</v>
      </c>
      <c r="J668" s="43">
        <v>0</v>
      </c>
    </row>
    <row r="669" spans="1:10" x14ac:dyDescent="0.25">
      <c r="A669" s="35">
        <v>662</v>
      </c>
      <c r="B669" s="35" t="s">
        <v>1397</v>
      </c>
      <c r="C669" s="36" t="s">
        <v>1398</v>
      </c>
      <c r="D669" s="37" t="s">
        <v>58</v>
      </c>
      <c r="E669" s="38">
        <v>34.81</v>
      </c>
      <c r="F669" s="38">
        <v>0</v>
      </c>
      <c r="G669" s="38">
        <v>0</v>
      </c>
      <c r="H669" s="38">
        <v>0</v>
      </c>
      <c r="I669" s="38">
        <v>34.81</v>
      </c>
      <c r="J669" s="43">
        <v>0</v>
      </c>
    </row>
    <row r="670" spans="1:10" x14ac:dyDescent="0.25">
      <c r="A670" s="35">
        <v>663</v>
      </c>
      <c r="B670" s="35" t="s">
        <v>1399</v>
      </c>
      <c r="C670" s="36" t="s">
        <v>1400</v>
      </c>
      <c r="D670" s="37" t="s">
        <v>58</v>
      </c>
      <c r="E670" s="38">
        <v>23.06</v>
      </c>
      <c r="F670" s="38">
        <v>0</v>
      </c>
      <c r="G670" s="38">
        <v>0</v>
      </c>
      <c r="H670" s="38">
        <v>0</v>
      </c>
      <c r="I670" s="38">
        <v>23.06</v>
      </c>
      <c r="J670" s="43">
        <v>0</v>
      </c>
    </row>
    <row r="671" spans="1:10" x14ac:dyDescent="0.25">
      <c r="A671" s="35">
        <v>664</v>
      </c>
      <c r="B671" s="35" t="s">
        <v>1401</v>
      </c>
      <c r="C671" s="36" t="s">
        <v>1402</v>
      </c>
      <c r="D671" s="37" t="s">
        <v>58</v>
      </c>
      <c r="E671" s="38">
        <v>22.77</v>
      </c>
      <c r="F671" s="38">
        <v>0</v>
      </c>
      <c r="G671" s="38">
        <v>0</v>
      </c>
      <c r="H671" s="38">
        <v>0</v>
      </c>
      <c r="I671" s="38">
        <v>22.77</v>
      </c>
      <c r="J671" s="43">
        <v>0</v>
      </c>
    </row>
    <row r="672" spans="1:10" x14ac:dyDescent="0.25">
      <c r="A672" s="35">
        <v>665</v>
      </c>
      <c r="B672" s="35" t="s">
        <v>1403</v>
      </c>
      <c r="C672" s="36" t="s">
        <v>1404</v>
      </c>
      <c r="D672" s="37" t="s">
        <v>58</v>
      </c>
      <c r="E672" s="38">
        <v>22.77</v>
      </c>
      <c r="F672" s="38">
        <v>0</v>
      </c>
      <c r="G672" s="38">
        <v>0</v>
      </c>
      <c r="H672" s="38">
        <v>0</v>
      </c>
      <c r="I672" s="38">
        <v>22.77</v>
      </c>
      <c r="J672" s="43">
        <v>0</v>
      </c>
    </row>
    <row r="673" spans="1:10" ht="25.5" x14ac:dyDescent="0.25">
      <c r="A673" s="35">
        <v>666</v>
      </c>
      <c r="B673" s="35" t="s">
        <v>1405</v>
      </c>
      <c r="C673" s="36" t="s">
        <v>1406</v>
      </c>
      <c r="D673" s="37" t="s">
        <v>58</v>
      </c>
      <c r="E673" s="38">
        <v>38.799999999999997</v>
      </c>
      <c r="F673" s="38">
        <v>0</v>
      </c>
      <c r="G673" s="38">
        <v>0</v>
      </c>
      <c r="H673" s="38">
        <v>0</v>
      </c>
      <c r="I673" s="38">
        <v>38.799999999999997</v>
      </c>
      <c r="J673" s="43">
        <v>0</v>
      </c>
    </row>
    <row r="674" spans="1:10" x14ac:dyDescent="0.25">
      <c r="A674" s="35">
        <v>667</v>
      </c>
      <c r="B674" s="35" t="s">
        <v>1407</v>
      </c>
      <c r="C674" s="36" t="s">
        <v>1408</v>
      </c>
      <c r="D674" s="37" t="s">
        <v>58</v>
      </c>
      <c r="E674" s="38">
        <v>6.64</v>
      </c>
      <c r="F674" s="38">
        <v>0</v>
      </c>
      <c r="G674" s="38">
        <v>0</v>
      </c>
      <c r="H674" s="38">
        <v>0</v>
      </c>
      <c r="I674" s="38">
        <v>6.64</v>
      </c>
      <c r="J674" s="43">
        <v>0</v>
      </c>
    </row>
    <row r="675" spans="1:10" x14ac:dyDescent="0.25">
      <c r="A675" s="35">
        <v>668</v>
      </c>
      <c r="B675" s="35" t="s">
        <v>1409</v>
      </c>
      <c r="C675" s="36" t="s">
        <v>1410</v>
      </c>
      <c r="D675" s="37" t="s">
        <v>58</v>
      </c>
      <c r="E675" s="38">
        <v>12.8</v>
      </c>
      <c r="F675" s="38">
        <v>0</v>
      </c>
      <c r="G675" s="38">
        <v>0</v>
      </c>
      <c r="H675" s="38">
        <v>0</v>
      </c>
      <c r="I675" s="38">
        <v>12.8</v>
      </c>
      <c r="J675" s="43">
        <v>0</v>
      </c>
    </row>
    <row r="676" spans="1:10" x14ac:dyDescent="0.25">
      <c r="A676" s="35">
        <v>669</v>
      </c>
      <c r="B676" s="35" t="s">
        <v>1411</v>
      </c>
      <c r="C676" s="36" t="s">
        <v>1412</v>
      </c>
      <c r="D676" s="37" t="s">
        <v>58</v>
      </c>
      <c r="E676" s="38">
        <v>52.91</v>
      </c>
      <c r="F676" s="38">
        <v>0</v>
      </c>
      <c r="G676" s="38">
        <v>0</v>
      </c>
      <c r="H676" s="38">
        <v>0</v>
      </c>
      <c r="I676" s="38">
        <v>52.91</v>
      </c>
      <c r="J676" s="43">
        <v>0</v>
      </c>
    </row>
    <row r="677" spans="1:10" x14ac:dyDescent="0.25">
      <c r="A677" s="35">
        <v>670</v>
      </c>
      <c r="B677" s="35" t="s">
        <v>1413</v>
      </c>
      <c r="C677" s="36" t="s">
        <v>1414</v>
      </c>
      <c r="D677" s="37" t="s">
        <v>58</v>
      </c>
      <c r="E677" s="38">
        <v>38.28</v>
      </c>
      <c r="F677" s="38">
        <v>0</v>
      </c>
      <c r="G677" s="38">
        <v>0</v>
      </c>
      <c r="H677" s="38">
        <v>0</v>
      </c>
      <c r="I677" s="38">
        <v>38.28</v>
      </c>
      <c r="J677" s="43">
        <v>0</v>
      </c>
    </row>
    <row r="678" spans="1:10" x14ac:dyDescent="0.25">
      <c r="A678" s="35">
        <v>671</v>
      </c>
      <c r="B678" s="35" t="s">
        <v>1415</v>
      </c>
      <c r="C678" s="36" t="s">
        <v>1416</v>
      </c>
      <c r="D678" s="37" t="s">
        <v>58</v>
      </c>
      <c r="E678" s="38">
        <v>33.020000000000003</v>
      </c>
      <c r="F678" s="38">
        <v>0</v>
      </c>
      <c r="G678" s="38">
        <v>0</v>
      </c>
      <c r="H678" s="38">
        <v>0</v>
      </c>
      <c r="I678" s="38">
        <v>33.020000000000003</v>
      </c>
      <c r="J678" s="43">
        <v>0</v>
      </c>
    </row>
    <row r="679" spans="1:10" x14ac:dyDescent="0.25">
      <c r="A679" s="35">
        <v>672</v>
      </c>
      <c r="B679" s="35" t="s">
        <v>1417</v>
      </c>
      <c r="C679" s="36" t="s">
        <v>1418</v>
      </c>
      <c r="D679" s="37" t="s">
        <v>58</v>
      </c>
      <c r="E679" s="38">
        <v>33.020000000000003</v>
      </c>
      <c r="F679" s="38">
        <v>0</v>
      </c>
      <c r="G679" s="38">
        <v>0</v>
      </c>
      <c r="H679" s="38">
        <v>0</v>
      </c>
      <c r="I679" s="38">
        <v>33.020000000000003</v>
      </c>
      <c r="J679" s="43">
        <v>0</v>
      </c>
    </row>
    <row r="680" spans="1:10" ht="25.5" x14ac:dyDescent="0.25">
      <c r="A680" s="35">
        <v>673</v>
      </c>
      <c r="B680" s="35" t="s">
        <v>1419</v>
      </c>
      <c r="C680" s="36" t="s">
        <v>1420</v>
      </c>
      <c r="D680" s="37" t="s">
        <v>58</v>
      </c>
      <c r="E680" s="38">
        <v>70.849999999999994</v>
      </c>
      <c r="F680" s="38">
        <v>0</v>
      </c>
      <c r="G680" s="38">
        <v>0</v>
      </c>
      <c r="H680" s="38">
        <v>0</v>
      </c>
      <c r="I680" s="38">
        <v>70.849999999999994</v>
      </c>
      <c r="J680" s="43">
        <v>0</v>
      </c>
    </row>
    <row r="681" spans="1:10" x14ac:dyDescent="0.25">
      <c r="A681" s="35">
        <v>674</v>
      </c>
      <c r="B681" s="35" t="s">
        <v>1421</v>
      </c>
      <c r="C681" s="36" t="s">
        <v>1422</v>
      </c>
      <c r="D681" s="37" t="s">
        <v>58</v>
      </c>
      <c r="E681" s="38">
        <v>8.34</v>
      </c>
      <c r="F681" s="38">
        <v>0</v>
      </c>
      <c r="G681" s="38">
        <v>0</v>
      </c>
      <c r="H681" s="38">
        <v>0</v>
      </c>
      <c r="I681" s="38">
        <v>8.34</v>
      </c>
      <c r="J681" s="43">
        <v>0</v>
      </c>
    </row>
    <row r="682" spans="1:10" x14ac:dyDescent="0.25">
      <c r="A682" s="35">
        <v>675</v>
      </c>
      <c r="B682" s="35" t="s">
        <v>1423</v>
      </c>
      <c r="C682" s="36" t="s">
        <v>1424</v>
      </c>
      <c r="D682" s="37" t="s">
        <v>58</v>
      </c>
      <c r="E682" s="38">
        <v>13.98</v>
      </c>
      <c r="F682" s="38">
        <v>0</v>
      </c>
      <c r="G682" s="38">
        <v>0</v>
      </c>
      <c r="H682" s="38">
        <v>0</v>
      </c>
      <c r="I682" s="38">
        <v>13.98</v>
      </c>
      <c r="J682" s="43">
        <v>0</v>
      </c>
    </row>
    <row r="683" spans="1:10" x14ac:dyDescent="0.25">
      <c r="A683" s="35">
        <v>676</v>
      </c>
      <c r="B683" s="35" t="s">
        <v>1425</v>
      </c>
      <c r="C683" s="36" t="s">
        <v>1426</v>
      </c>
      <c r="D683" s="37" t="s">
        <v>58</v>
      </c>
      <c r="E683" s="38">
        <v>81.95</v>
      </c>
      <c r="F683" s="38">
        <v>0</v>
      </c>
      <c r="G683" s="38">
        <v>0</v>
      </c>
      <c r="H683" s="38">
        <v>0</v>
      </c>
      <c r="I683" s="38">
        <v>81.95</v>
      </c>
      <c r="J683" s="43">
        <v>0</v>
      </c>
    </row>
    <row r="684" spans="1:10" x14ac:dyDescent="0.25">
      <c r="A684" s="35">
        <v>677</v>
      </c>
      <c r="B684" s="35" t="s">
        <v>1427</v>
      </c>
      <c r="C684" s="36" t="s">
        <v>1428</v>
      </c>
      <c r="D684" s="37" t="s">
        <v>58</v>
      </c>
      <c r="E684" s="38">
        <v>38.14</v>
      </c>
      <c r="F684" s="38">
        <v>0</v>
      </c>
      <c r="G684" s="38">
        <v>0</v>
      </c>
      <c r="H684" s="38">
        <v>0</v>
      </c>
      <c r="I684" s="38">
        <v>38.14</v>
      </c>
      <c r="J684" s="43">
        <v>0</v>
      </c>
    </row>
    <row r="685" spans="1:10" x14ac:dyDescent="0.25">
      <c r="A685" s="35">
        <v>678</v>
      </c>
      <c r="B685" s="35" t="s">
        <v>1429</v>
      </c>
      <c r="C685" s="36" t="s">
        <v>1430</v>
      </c>
      <c r="D685" s="37" t="s">
        <v>58</v>
      </c>
      <c r="E685" s="38">
        <v>37.1</v>
      </c>
      <c r="F685" s="38">
        <v>0</v>
      </c>
      <c r="G685" s="38">
        <v>0</v>
      </c>
      <c r="H685" s="38">
        <v>0</v>
      </c>
      <c r="I685" s="38">
        <v>37.1</v>
      </c>
      <c r="J685" s="43">
        <v>0</v>
      </c>
    </row>
    <row r="686" spans="1:10" x14ac:dyDescent="0.25">
      <c r="A686" s="35">
        <v>679</v>
      </c>
      <c r="B686" s="35" t="s">
        <v>1431</v>
      </c>
      <c r="C686" s="36" t="s">
        <v>1432</v>
      </c>
      <c r="D686" s="37" t="s">
        <v>58</v>
      </c>
      <c r="E686" s="38">
        <v>38.14</v>
      </c>
      <c r="F686" s="38">
        <v>0</v>
      </c>
      <c r="G686" s="38">
        <v>0</v>
      </c>
      <c r="H686" s="38">
        <v>0</v>
      </c>
      <c r="I686" s="38">
        <v>38.14</v>
      </c>
      <c r="J686" s="43">
        <v>0</v>
      </c>
    </row>
    <row r="687" spans="1:10" ht="25.5" x14ac:dyDescent="0.25">
      <c r="A687" s="35">
        <v>680</v>
      </c>
      <c r="B687" s="35" t="s">
        <v>1433</v>
      </c>
      <c r="C687" s="36" t="s">
        <v>1434</v>
      </c>
      <c r="D687" s="37" t="s">
        <v>58</v>
      </c>
      <c r="E687" s="38">
        <v>86.37</v>
      </c>
      <c r="F687" s="38">
        <v>0</v>
      </c>
      <c r="G687" s="38">
        <v>0</v>
      </c>
      <c r="H687" s="38">
        <v>0</v>
      </c>
      <c r="I687" s="38">
        <v>86.37</v>
      </c>
      <c r="J687" s="43">
        <v>0</v>
      </c>
    </row>
    <row r="688" spans="1:10" x14ac:dyDescent="0.25">
      <c r="A688" s="35">
        <v>681</v>
      </c>
      <c r="B688" s="35" t="s">
        <v>1435</v>
      </c>
      <c r="C688" s="36" t="s">
        <v>1436</v>
      </c>
      <c r="D688" s="37" t="s">
        <v>58</v>
      </c>
      <c r="E688" s="38">
        <v>10.61</v>
      </c>
      <c r="F688" s="38">
        <v>0</v>
      </c>
      <c r="G688" s="38">
        <v>0</v>
      </c>
      <c r="H688" s="38">
        <v>0</v>
      </c>
      <c r="I688" s="38">
        <v>10.61</v>
      </c>
      <c r="J688" s="43">
        <v>0</v>
      </c>
    </row>
    <row r="689" spans="1:10" x14ac:dyDescent="0.25">
      <c r="A689" s="35">
        <v>682</v>
      </c>
      <c r="B689" s="35" t="s">
        <v>1437</v>
      </c>
      <c r="C689" s="36" t="s">
        <v>1438</v>
      </c>
      <c r="D689" s="37" t="s">
        <v>58</v>
      </c>
      <c r="E689" s="38">
        <v>17.489999999999998</v>
      </c>
      <c r="F689" s="38">
        <v>0</v>
      </c>
      <c r="G689" s="38">
        <v>0</v>
      </c>
      <c r="H689" s="38">
        <v>0</v>
      </c>
      <c r="I689" s="38">
        <v>17.489999999999998</v>
      </c>
      <c r="J689" s="43">
        <v>0</v>
      </c>
    </row>
    <row r="690" spans="1:10" x14ac:dyDescent="0.25">
      <c r="A690" s="35">
        <v>683</v>
      </c>
      <c r="B690" s="35" t="s">
        <v>1439</v>
      </c>
      <c r="C690" s="36" t="s">
        <v>1440</v>
      </c>
      <c r="D690" s="37" t="s">
        <v>58</v>
      </c>
      <c r="E690" s="38">
        <v>117.01</v>
      </c>
      <c r="F690" s="38">
        <v>0</v>
      </c>
      <c r="G690" s="38">
        <v>0</v>
      </c>
      <c r="H690" s="38">
        <v>0</v>
      </c>
      <c r="I690" s="38">
        <v>117.01</v>
      </c>
      <c r="J690" s="43">
        <v>0</v>
      </c>
    </row>
    <row r="691" spans="1:10" x14ac:dyDescent="0.25">
      <c r="A691" s="35">
        <v>684</v>
      </c>
      <c r="B691" s="35" t="s">
        <v>1441</v>
      </c>
      <c r="C691" s="36" t="s">
        <v>1442</v>
      </c>
      <c r="D691" s="37" t="s">
        <v>58</v>
      </c>
      <c r="E691" s="38">
        <v>57.81</v>
      </c>
      <c r="F691" s="38">
        <v>0</v>
      </c>
      <c r="G691" s="38">
        <v>0</v>
      </c>
      <c r="H691" s="38">
        <v>0</v>
      </c>
      <c r="I691" s="38">
        <v>57.81</v>
      </c>
      <c r="J691" s="43">
        <v>0</v>
      </c>
    </row>
    <row r="692" spans="1:10" ht="25.5" x14ac:dyDescent="0.25">
      <c r="A692" s="35">
        <v>685</v>
      </c>
      <c r="B692" s="35" t="s">
        <v>1443</v>
      </c>
      <c r="C692" s="36" t="s">
        <v>1444</v>
      </c>
      <c r="D692" s="37" t="s">
        <v>58</v>
      </c>
      <c r="E692" s="38">
        <v>54.02</v>
      </c>
      <c r="F692" s="38">
        <v>0</v>
      </c>
      <c r="G692" s="38">
        <v>0</v>
      </c>
      <c r="H692" s="38">
        <v>0</v>
      </c>
      <c r="I692" s="38">
        <v>54.02</v>
      </c>
      <c r="J692" s="43">
        <v>0</v>
      </c>
    </row>
    <row r="693" spans="1:10" ht="25.5" x14ac:dyDescent="0.25">
      <c r="A693" s="35">
        <v>686</v>
      </c>
      <c r="B693" s="35" t="s">
        <v>1445</v>
      </c>
      <c r="C693" s="36" t="s">
        <v>1446</v>
      </c>
      <c r="D693" s="37" t="s">
        <v>58</v>
      </c>
      <c r="E693" s="38">
        <v>55.04</v>
      </c>
      <c r="F693" s="38">
        <v>0</v>
      </c>
      <c r="G693" s="38">
        <v>0</v>
      </c>
      <c r="H693" s="38">
        <v>0</v>
      </c>
      <c r="I693" s="38">
        <v>55.04</v>
      </c>
      <c r="J693" s="43">
        <v>0</v>
      </c>
    </row>
    <row r="694" spans="1:10" ht="25.5" x14ac:dyDescent="0.25">
      <c r="A694" s="35">
        <v>687</v>
      </c>
      <c r="B694" s="35" t="s">
        <v>1447</v>
      </c>
      <c r="C694" s="36" t="s">
        <v>1448</v>
      </c>
      <c r="D694" s="37" t="s">
        <v>58</v>
      </c>
      <c r="E694" s="38">
        <v>147.87</v>
      </c>
      <c r="F694" s="38">
        <v>0</v>
      </c>
      <c r="G694" s="38">
        <v>0</v>
      </c>
      <c r="H694" s="38">
        <v>0</v>
      </c>
      <c r="I694" s="38">
        <v>147.87</v>
      </c>
      <c r="J694" s="43">
        <v>0</v>
      </c>
    </row>
    <row r="695" spans="1:10" x14ac:dyDescent="0.25">
      <c r="A695" s="35">
        <v>688</v>
      </c>
      <c r="B695" s="35" t="s">
        <v>1449</v>
      </c>
      <c r="C695" s="36" t="s">
        <v>1450</v>
      </c>
      <c r="D695" s="37" t="s">
        <v>58</v>
      </c>
      <c r="E695" s="38">
        <v>13.54</v>
      </c>
      <c r="F695" s="38">
        <v>0</v>
      </c>
      <c r="G695" s="38">
        <v>0</v>
      </c>
      <c r="H695" s="38">
        <v>0</v>
      </c>
      <c r="I695" s="38">
        <v>13.54</v>
      </c>
      <c r="J695" s="43">
        <v>0</v>
      </c>
    </row>
    <row r="696" spans="1:10" x14ac:dyDescent="0.25">
      <c r="A696" s="35">
        <v>689</v>
      </c>
      <c r="B696" s="35" t="s">
        <v>1451</v>
      </c>
      <c r="C696" s="36" t="s">
        <v>1452</v>
      </c>
      <c r="D696" s="37" t="s">
        <v>58</v>
      </c>
      <c r="E696" s="38">
        <v>24.59</v>
      </c>
      <c r="F696" s="38">
        <v>0</v>
      </c>
      <c r="G696" s="38">
        <v>0</v>
      </c>
      <c r="H696" s="38">
        <v>0</v>
      </c>
      <c r="I696" s="38">
        <v>24.59</v>
      </c>
      <c r="J696" s="43">
        <v>0</v>
      </c>
    </row>
    <row r="697" spans="1:10" x14ac:dyDescent="0.25">
      <c r="A697" s="35">
        <v>690</v>
      </c>
      <c r="B697" s="35" t="s">
        <v>1453</v>
      </c>
      <c r="C697" s="36" t="s">
        <v>1454</v>
      </c>
      <c r="D697" s="37" t="s">
        <v>58</v>
      </c>
      <c r="E697" s="38">
        <v>165.18</v>
      </c>
      <c r="F697" s="38">
        <v>0</v>
      </c>
      <c r="G697" s="38">
        <v>0</v>
      </c>
      <c r="H697" s="38">
        <v>0</v>
      </c>
      <c r="I697" s="38">
        <v>165.18</v>
      </c>
      <c r="J697" s="43">
        <v>0</v>
      </c>
    </row>
    <row r="698" spans="1:10" x14ac:dyDescent="0.25">
      <c r="A698" s="35">
        <v>691</v>
      </c>
      <c r="B698" s="35" t="s">
        <v>1455</v>
      </c>
      <c r="C698" s="36" t="s">
        <v>1456</v>
      </c>
      <c r="D698" s="37" t="s">
        <v>58</v>
      </c>
      <c r="E698" s="38">
        <v>76.13</v>
      </c>
      <c r="F698" s="38">
        <v>0</v>
      </c>
      <c r="G698" s="38">
        <v>0</v>
      </c>
      <c r="H698" s="38">
        <v>0</v>
      </c>
      <c r="I698" s="38">
        <v>76.13</v>
      </c>
      <c r="J698" s="43">
        <v>0</v>
      </c>
    </row>
    <row r="699" spans="1:10" ht="25.5" x14ac:dyDescent="0.25">
      <c r="A699" s="35">
        <v>692</v>
      </c>
      <c r="B699" s="35" t="s">
        <v>1457</v>
      </c>
      <c r="C699" s="36" t="s">
        <v>1458</v>
      </c>
      <c r="D699" s="37" t="s">
        <v>58</v>
      </c>
      <c r="E699" s="38">
        <v>73.19</v>
      </c>
      <c r="F699" s="38">
        <v>0</v>
      </c>
      <c r="G699" s="38">
        <v>0</v>
      </c>
      <c r="H699" s="38">
        <v>0</v>
      </c>
      <c r="I699" s="38">
        <v>73.19</v>
      </c>
      <c r="J699" s="43">
        <v>0</v>
      </c>
    </row>
    <row r="700" spans="1:10" ht="25.5" x14ac:dyDescent="0.25">
      <c r="A700" s="35">
        <v>693</v>
      </c>
      <c r="B700" s="35" t="s">
        <v>1459</v>
      </c>
      <c r="C700" s="36" t="s">
        <v>1460</v>
      </c>
      <c r="D700" s="37" t="s">
        <v>58</v>
      </c>
      <c r="E700" s="38">
        <v>73.19</v>
      </c>
      <c r="F700" s="38">
        <v>0</v>
      </c>
      <c r="G700" s="38">
        <v>0</v>
      </c>
      <c r="H700" s="38">
        <v>0</v>
      </c>
      <c r="I700" s="38">
        <v>73.19</v>
      </c>
      <c r="J700" s="43">
        <v>0</v>
      </c>
    </row>
    <row r="701" spans="1:10" ht="25.5" x14ac:dyDescent="0.25">
      <c r="A701" s="35">
        <v>694</v>
      </c>
      <c r="B701" s="35" t="s">
        <v>1461</v>
      </c>
      <c r="C701" s="36" t="s">
        <v>1462</v>
      </c>
      <c r="D701" s="37" t="s">
        <v>58</v>
      </c>
      <c r="E701" s="38">
        <v>182.26</v>
      </c>
      <c r="F701" s="38">
        <v>0</v>
      </c>
      <c r="G701" s="38">
        <v>0</v>
      </c>
      <c r="H701" s="38">
        <v>0</v>
      </c>
      <c r="I701" s="38">
        <v>182.26</v>
      </c>
      <c r="J701" s="43">
        <v>0</v>
      </c>
    </row>
    <row r="702" spans="1:10" x14ac:dyDescent="0.25">
      <c r="A702" s="35">
        <v>695</v>
      </c>
      <c r="B702" s="35" t="s">
        <v>1463</v>
      </c>
      <c r="C702" s="36" t="s">
        <v>1464</v>
      </c>
      <c r="D702" s="37" t="s">
        <v>58</v>
      </c>
      <c r="E702" s="38">
        <v>16.18</v>
      </c>
      <c r="F702" s="38">
        <v>0</v>
      </c>
      <c r="G702" s="38">
        <v>0</v>
      </c>
      <c r="H702" s="38">
        <v>0</v>
      </c>
      <c r="I702" s="38">
        <v>16.18</v>
      </c>
      <c r="J702" s="43">
        <v>0</v>
      </c>
    </row>
    <row r="703" spans="1:10" x14ac:dyDescent="0.25">
      <c r="A703" s="35">
        <v>696</v>
      </c>
      <c r="B703" s="35" t="s">
        <v>1465</v>
      </c>
      <c r="C703" s="36" t="s">
        <v>1466</v>
      </c>
      <c r="D703" s="37" t="s">
        <v>58</v>
      </c>
      <c r="E703" s="38">
        <v>35.28</v>
      </c>
      <c r="F703" s="38">
        <v>0</v>
      </c>
      <c r="G703" s="38">
        <v>0</v>
      </c>
      <c r="H703" s="38">
        <v>0</v>
      </c>
      <c r="I703" s="38">
        <v>35.28</v>
      </c>
      <c r="J703" s="43">
        <v>0</v>
      </c>
    </row>
    <row r="704" spans="1:10" x14ac:dyDescent="0.25">
      <c r="A704" s="35">
        <v>697</v>
      </c>
      <c r="B704" s="35" t="s">
        <v>1467</v>
      </c>
      <c r="C704" s="36" t="s">
        <v>1468</v>
      </c>
      <c r="D704" s="37" t="s">
        <v>58</v>
      </c>
      <c r="E704" s="38">
        <v>82.23</v>
      </c>
      <c r="F704" s="38">
        <v>0</v>
      </c>
      <c r="G704" s="38">
        <v>0</v>
      </c>
      <c r="H704" s="38">
        <v>0</v>
      </c>
      <c r="I704" s="38">
        <v>82.23</v>
      </c>
      <c r="J704" s="43">
        <v>0</v>
      </c>
    </row>
    <row r="705" spans="1:10" x14ac:dyDescent="0.25">
      <c r="A705" s="35">
        <v>698</v>
      </c>
      <c r="B705" s="35" t="s">
        <v>1469</v>
      </c>
      <c r="C705" s="36" t="s">
        <v>1470</v>
      </c>
      <c r="D705" s="37" t="s">
        <v>58</v>
      </c>
      <c r="E705" s="38">
        <v>77.42</v>
      </c>
      <c r="F705" s="38">
        <v>0</v>
      </c>
      <c r="G705" s="38">
        <v>0</v>
      </c>
      <c r="H705" s="38">
        <v>0</v>
      </c>
      <c r="I705" s="38">
        <v>77.42</v>
      </c>
      <c r="J705" s="43">
        <v>0</v>
      </c>
    </row>
    <row r="706" spans="1:10" x14ac:dyDescent="0.25">
      <c r="A706" s="35">
        <v>699</v>
      </c>
      <c r="B706" s="35" t="s">
        <v>1471</v>
      </c>
      <c r="C706" s="36" t="s">
        <v>1472</v>
      </c>
      <c r="D706" s="37" t="s">
        <v>58</v>
      </c>
      <c r="E706" s="38">
        <v>37.32</v>
      </c>
      <c r="F706" s="38">
        <v>0</v>
      </c>
      <c r="G706" s="38">
        <v>0</v>
      </c>
      <c r="H706" s="38">
        <v>0</v>
      </c>
      <c r="I706" s="38">
        <v>37.32</v>
      </c>
      <c r="J706" s="43">
        <v>0</v>
      </c>
    </row>
    <row r="707" spans="1:10" x14ac:dyDescent="0.25">
      <c r="A707" s="35">
        <v>700</v>
      </c>
      <c r="B707" s="35" t="s">
        <v>1473</v>
      </c>
      <c r="C707" s="36" t="s">
        <v>1466</v>
      </c>
      <c r="D707" s="37" t="s">
        <v>58</v>
      </c>
      <c r="E707" s="38">
        <v>37.47</v>
      </c>
      <c r="F707" s="38">
        <v>0</v>
      </c>
      <c r="G707" s="38">
        <v>0</v>
      </c>
      <c r="H707" s="38">
        <v>0</v>
      </c>
      <c r="I707" s="38">
        <v>37.47</v>
      </c>
      <c r="J707" s="43">
        <v>0</v>
      </c>
    </row>
    <row r="708" spans="1:10" x14ac:dyDescent="0.25">
      <c r="A708" s="35">
        <v>701</v>
      </c>
      <c r="B708" s="35" t="s">
        <v>1474</v>
      </c>
      <c r="C708" s="36" t="s">
        <v>1475</v>
      </c>
      <c r="D708" s="37" t="s">
        <v>58</v>
      </c>
      <c r="E708" s="38">
        <v>45.74</v>
      </c>
      <c r="F708" s="38">
        <v>0</v>
      </c>
      <c r="G708" s="38">
        <v>0</v>
      </c>
      <c r="H708" s="38">
        <v>0</v>
      </c>
      <c r="I708" s="38">
        <v>45.74</v>
      </c>
      <c r="J708" s="43">
        <v>0</v>
      </c>
    </row>
    <row r="709" spans="1:10" x14ac:dyDescent="0.25">
      <c r="A709" s="35">
        <v>702</v>
      </c>
      <c r="B709" s="35" t="s">
        <v>1476</v>
      </c>
      <c r="C709" s="36" t="s">
        <v>1477</v>
      </c>
      <c r="D709" s="37" t="s">
        <v>58</v>
      </c>
      <c r="E709" s="38">
        <v>5.19</v>
      </c>
      <c r="F709" s="38">
        <v>0</v>
      </c>
      <c r="G709" s="38">
        <v>0</v>
      </c>
      <c r="H709" s="38">
        <v>0</v>
      </c>
      <c r="I709" s="38">
        <v>5.19</v>
      </c>
      <c r="J709" s="43">
        <v>0</v>
      </c>
    </row>
    <row r="710" spans="1:10" x14ac:dyDescent="0.25">
      <c r="A710" s="35">
        <v>703</v>
      </c>
      <c r="B710" s="35" t="s">
        <v>1478</v>
      </c>
      <c r="C710" s="36" t="s">
        <v>1479</v>
      </c>
      <c r="D710" s="37" t="s">
        <v>58</v>
      </c>
      <c r="E710" s="38">
        <v>5.19</v>
      </c>
      <c r="F710" s="38">
        <v>0</v>
      </c>
      <c r="G710" s="38">
        <v>0</v>
      </c>
      <c r="H710" s="38">
        <v>0</v>
      </c>
      <c r="I710" s="38">
        <v>5.19</v>
      </c>
      <c r="J710" s="43">
        <v>0</v>
      </c>
    </row>
    <row r="711" spans="1:10" x14ac:dyDescent="0.25">
      <c r="A711" s="35">
        <v>704</v>
      </c>
      <c r="B711" s="35" t="s">
        <v>1480</v>
      </c>
      <c r="C711" s="36" t="s">
        <v>1481</v>
      </c>
      <c r="D711" s="37" t="s">
        <v>58</v>
      </c>
      <c r="E711" s="38">
        <v>7.21</v>
      </c>
      <c r="F711" s="38">
        <v>0</v>
      </c>
      <c r="G711" s="38">
        <v>0</v>
      </c>
      <c r="H711" s="38">
        <v>0</v>
      </c>
      <c r="I711" s="38">
        <v>7.21</v>
      </c>
      <c r="J711" s="43">
        <v>0</v>
      </c>
    </row>
    <row r="712" spans="1:10" x14ac:dyDescent="0.25">
      <c r="A712" s="35">
        <v>705</v>
      </c>
      <c r="B712" s="35" t="s">
        <v>1482</v>
      </c>
      <c r="C712" s="36" t="s">
        <v>1483</v>
      </c>
      <c r="D712" s="37" t="s">
        <v>58</v>
      </c>
      <c r="E712" s="38">
        <v>7.21</v>
      </c>
      <c r="F712" s="38">
        <v>0</v>
      </c>
      <c r="G712" s="38">
        <v>0</v>
      </c>
      <c r="H712" s="38">
        <v>0</v>
      </c>
      <c r="I712" s="38">
        <v>7.21</v>
      </c>
      <c r="J712" s="43">
        <v>0</v>
      </c>
    </row>
    <row r="713" spans="1:10" x14ac:dyDescent="0.25">
      <c r="A713" s="35">
        <v>706</v>
      </c>
      <c r="B713" s="35" t="s">
        <v>1484</v>
      </c>
      <c r="C713" s="36" t="s">
        <v>1485</v>
      </c>
      <c r="D713" s="37" t="s">
        <v>58</v>
      </c>
      <c r="E713" s="38">
        <v>10.63</v>
      </c>
      <c r="F713" s="38">
        <v>0</v>
      </c>
      <c r="G713" s="38">
        <v>0</v>
      </c>
      <c r="H713" s="38">
        <v>0</v>
      </c>
      <c r="I713" s="38">
        <v>10.63</v>
      </c>
      <c r="J713" s="43">
        <v>0</v>
      </c>
    </row>
    <row r="714" spans="1:10" x14ac:dyDescent="0.25">
      <c r="A714" s="35">
        <v>707</v>
      </c>
      <c r="B714" s="35" t="s">
        <v>1486</v>
      </c>
      <c r="C714" s="36" t="s">
        <v>1487</v>
      </c>
      <c r="D714" s="37" t="s">
        <v>58</v>
      </c>
      <c r="E714" s="38">
        <v>13.16</v>
      </c>
      <c r="F714" s="38">
        <v>0</v>
      </c>
      <c r="G714" s="38">
        <v>0</v>
      </c>
      <c r="H714" s="38">
        <v>0</v>
      </c>
      <c r="I714" s="38">
        <v>13.16</v>
      </c>
      <c r="J714" s="43">
        <v>0</v>
      </c>
    </row>
    <row r="715" spans="1:10" x14ac:dyDescent="0.25">
      <c r="A715" s="35">
        <v>708</v>
      </c>
      <c r="B715" s="35" t="s">
        <v>1488</v>
      </c>
      <c r="C715" s="36" t="s">
        <v>1489</v>
      </c>
      <c r="D715" s="37" t="s">
        <v>58</v>
      </c>
      <c r="E715" s="38">
        <v>18.72</v>
      </c>
      <c r="F715" s="38">
        <v>0</v>
      </c>
      <c r="G715" s="38">
        <v>0</v>
      </c>
      <c r="H715" s="38">
        <v>0</v>
      </c>
      <c r="I715" s="38">
        <v>18.72</v>
      </c>
      <c r="J715" s="43">
        <v>0</v>
      </c>
    </row>
    <row r="716" spans="1:10" x14ac:dyDescent="0.25">
      <c r="A716" s="35">
        <v>709</v>
      </c>
      <c r="B716" s="35" t="s">
        <v>1490</v>
      </c>
      <c r="C716" s="36" t="s">
        <v>1491</v>
      </c>
      <c r="D716" s="37" t="s">
        <v>58</v>
      </c>
      <c r="E716" s="38">
        <v>28.08</v>
      </c>
      <c r="F716" s="38">
        <v>0</v>
      </c>
      <c r="G716" s="38">
        <v>0</v>
      </c>
      <c r="H716" s="38">
        <v>0</v>
      </c>
      <c r="I716" s="38">
        <v>28.08</v>
      </c>
      <c r="J716" s="43">
        <v>0</v>
      </c>
    </row>
    <row r="717" spans="1:10" x14ac:dyDescent="0.25">
      <c r="A717" s="35">
        <v>710</v>
      </c>
      <c r="B717" s="35" t="s">
        <v>1492</v>
      </c>
      <c r="C717" s="36" t="s">
        <v>1493</v>
      </c>
      <c r="D717" s="37" t="s">
        <v>58</v>
      </c>
      <c r="E717" s="38">
        <v>2.19</v>
      </c>
      <c r="F717" s="38">
        <v>0</v>
      </c>
      <c r="G717" s="38">
        <v>0</v>
      </c>
      <c r="H717" s="38">
        <v>0</v>
      </c>
      <c r="I717" s="38">
        <v>2.19</v>
      </c>
      <c r="J717" s="43">
        <v>0</v>
      </c>
    </row>
    <row r="718" spans="1:10" x14ac:dyDescent="0.25">
      <c r="A718" s="35">
        <v>711</v>
      </c>
      <c r="B718" s="35" t="s">
        <v>1494</v>
      </c>
      <c r="C718" s="36" t="s">
        <v>1495</v>
      </c>
      <c r="D718" s="37" t="s">
        <v>58</v>
      </c>
      <c r="E718" s="38">
        <v>3.59</v>
      </c>
      <c r="F718" s="38">
        <v>0</v>
      </c>
      <c r="G718" s="38">
        <v>0</v>
      </c>
      <c r="H718" s="38">
        <v>0</v>
      </c>
      <c r="I718" s="38">
        <v>3.59</v>
      </c>
      <c r="J718" s="43">
        <v>0</v>
      </c>
    </row>
    <row r="719" spans="1:10" x14ac:dyDescent="0.25">
      <c r="A719" s="35">
        <v>712</v>
      </c>
      <c r="B719" s="35" t="s">
        <v>1496</v>
      </c>
      <c r="C719" s="36" t="s">
        <v>1497</v>
      </c>
      <c r="D719" s="37" t="s">
        <v>58</v>
      </c>
      <c r="E719" s="38">
        <v>4.1500000000000004</v>
      </c>
      <c r="F719" s="38">
        <v>0</v>
      </c>
      <c r="G719" s="38">
        <v>0</v>
      </c>
      <c r="H719" s="38">
        <v>0</v>
      </c>
      <c r="I719" s="38">
        <v>4.1500000000000004</v>
      </c>
      <c r="J719" s="43">
        <v>0</v>
      </c>
    </row>
    <row r="720" spans="1:10" x14ac:dyDescent="0.25">
      <c r="A720" s="35">
        <v>713</v>
      </c>
      <c r="B720" s="35" t="s">
        <v>1498</v>
      </c>
      <c r="C720" s="36" t="s">
        <v>1499</v>
      </c>
      <c r="D720" s="37" t="s">
        <v>58</v>
      </c>
      <c r="E720" s="38">
        <v>4.09</v>
      </c>
      <c r="F720" s="38">
        <v>0</v>
      </c>
      <c r="G720" s="38">
        <v>0</v>
      </c>
      <c r="H720" s="38">
        <v>0</v>
      </c>
      <c r="I720" s="38">
        <v>4.09</v>
      </c>
      <c r="J720" s="43">
        <v>0</v>
      </c>
    </row>
    <row r="721" spans="1:10" x14ac:dyDescent="0.25">
      <c r="A721" s="35">
        <v>714</v>
      </c>
      <c r="B721" s="35" t="s">
        <v>1500</v>
      </c>
      <c r="C721" s="36" t="s">
        <v>1501</v>
      </c>
      <c r="D721" s="37" t="s">
        <v>58</v>
      </c>
      <c r="E721" s="38">
        <v>5.71</v>
      </c>
      <c r="F721" s="38">
        <v>0</v>
      </c>
      <c r="G721" s="38">
        <v>0</v>
      </c>
      <c r="H721" s="38">
        <v>0</v>
      </c>
      <c r="I721" s="38">
        <v>5.71</v>
      </c>
      <c r="J721" s="43">
        <v>0</v>
      </c>
    </row>
    <row r="722" spans="1:10" x14ac:dyDescent="0.25">
      <c r="A722" s="35">
        <v>715</v>
      </c>
      <c r="B722" s="35" t="s">
        <v>1502</v>
      </c>
      <c r="C722" s="36" t="s">
        <v>1503</v>
      </c>
      <c r="D722" s="37" t="s">
        <v>58</v>
      </c>
      <c r="E722" s="38">
        <v>3.34</v>
      </c>
      <c r="F722" s="38">
        <v>0</v>
      </c>
      <c r="G722" s="38">
        <v>0</v>
      </c>
      <c r="H722" s="38">
        <v>0</v>
      </c>
      <c r="I722" s="38">
        <v>3.34</v>
      </c>
      <c r="J722" s="43">
        <v>0</v>
      </c>
    </row>
    <row r="723" spans="1:10" x14ac:dyDescent="0.25">
      <c r="A723" s="35">
        <v>716</v>
      </c>
      <c r="B723" s="35" t="s">
        <v>1504</v>
      </c>
      <c r="C723" s="36" t="s">
        <v>1505</v>
      </c>
      <c r="D723" s="37" t="s">
        <v>58</v>
      </c>
      <c r="E723" s="38">
        <v>4.5999999999999996</v>
      </c>
      <c r="F723" s="38">
        <v>0</v>
      </c>
      <c r="G723" s="38">
        <v>0</v>
      </c>
      <c r="H723" s="38">
        <v>0</v>
      </c>
      <c r="I723" s="38">
        <v>4.5999999999999996</v>
      </c>
      <c r="J723" s="43">
        <v>0</v>
      </c>
    </row>
    <row r="724" spans="1:10" x14ac:dyDescent="0.25">
      <c r="A724" s="35">
        <v>717</v>
      </c>
      <c r="B724" s="35" t="s">
        <v>1506</v>
      </c>
      <c r="C724" s="36" t="s">
        <v>1507</v>
      </c>
      <c r="D724" s="37" t="s">
        <v>58</v>
      </c>
      <c r="E724" s="38">
        <v>6.57</v>
      </c>
      <c r="F724" s="38">
        <v>0</v>
      </c>
      <c r="G724" s="38">
        <v>0</v>
      </c>
      <c r="H724" s="38">
        <v>0</v>
      </c>
      <c r="I724" s="38">
        <v>6.57</v>
      </c>
      <c r="J724" s="43">
        <v>0</v>
      </c>
    </row>
    <row r="725" spans="1:10" x14ac:dyDescent="0.25">
      <c r="A725" s="35">
        <v>718</v>
      </c>
      <c r="B725" s="35" t="s">
        <v>1508</v>
      </c>
      <c r="C725" s="36" t="s">
        <v>1509</v>
      </c>
      <c r="D725" s="37" t="s">
        <v>58</v>
      </c>
      <c r="E725" s="38">
        <v>6.87</v>
      </c>
      <c r="F725" s="38">
        <v>0</v>
      </c>
      <c r="G725" s="38">
        <v>0</v>
      </c>
      <c r="H725" s="38">
        <v>0</v>
      </c>
      <c r="I725" s="38">
        <v>6.87</v>
      </c>
      <c r="J725" s="43">
        <v>0</v>
      </c>
    </row>
    <row r="726" spans="1:10" x14ac:dyDescent="0.25">
      <c r="A726" s="35">
        <v>719</v>
      </c>
      <c r="B726" s="35" t="s">
        <v>1510</v>
      </c>
      <c r="C726" s="36" t="s">
        <v>1511</v>
      </c>
      <c r="D726" s="37" t="s">
        <v>58</v>
      </c>
      <c r="E726" s="38">
        <v>8.7899999999999991</v>
      </c>
      <c r="F726" s="38">
        <v>0</v>
      </c>
      <c r="G726" s="38">
        <v>0</v>
      </c>
      <c r="H726" s="38">
        <v>0</v>
      </c>
      <c r="I726" s="38">
        <v>8.7899999999999991</v>
      </c>
      <c r="J726" s="43">
        <v>0</v>
      </c>
    </row>
    <row r="727" spans="1:10" x14ac:dyDescent="0.25">
      <c r="A727" s="35">
        <v>720</v>
      </c>
      <c r="B727" s="35" t="s">
        <v>1512</v>
      </c>
      <c r="C727" s="36" t="s">
        <v>1513</v>
      </c>
      <c r="D727" s="37" t="s">
        <v>58</v>
      </c>
      <c r="E727" s="38">
        <v>5.54</v>
      </c>
      <c r="F727" s="38">
        <v>0</v>
      </c>
      <c r="G727" s="38">
        <v>0</v>
      </c>
      <c r="H727" s="38">
        <v>0</v>
      </c>
      <c r="I727" s="38">
        <v>5.54</v>
      </c>
      <c r="J727" s="43">
        <v>0</v>
      </c>
    </row>
    <row r="728" spans="1:10" x14ac:dyDescent="0.25">
      <c r="A728" s="35">
        <v>721</v>
      </c>
      <c r="B728" s="35" t="s">
        <v>1514</v>
      </c>
      <c r="C728" s="36" t="s">
        <v>1515</v>
      </c>
      <c r="D728" s="37" t="s">
        <v>58</v>
      </c>
      <c r="E728" s="38">
        <v>7.67</v>
      </c>
      <c r="F728" s="38">
        <v>0</v>
      </c>
      <c r="G728" s="38">
        <v>0</v>
      </c>
      <c r="H728" s="38">
        <v>0</v>
      </c>
      <c r="I728" s="38">
        <v>7.67</v>
      </c>
      <c r="J728" s="43">
        <v>0</v>
      </c>
    </row>
    <row r="729" spans="1:10" x14ac:dyDescent="0.25">
      <c r="A729" s="35">
        <v>722</v>
      </c>
      <c r="B729" s="35" t="s">
        <v>1516</v>
      </c>
      <c r="C729" s="36" t="s">
        <v>1517</v>
      </c>
      <c r="D729" s="37" t="s">
        <v>58</v>
      </c>
      <c r="E729" s="38">
        <v>10.83</v>
      </c>
      <c r="F729" s="38">
        <v>0</v>
      </c>
      <c r="G729" s="38">
        <v>0</v>
      </c>
      <c r="H729" s="38">
        <v>0</v>
      </c>
      <c r="I729" s="38">
        <v>10.83</v>
      </c>
      <c r="J729" s="43">
        <v>0</v>
      </c>
    </row>
    <row r="730" spans="1:10" x14ac:dyDescent="0.25">
      <c r="A730" s="35">
        <v>723</v>
      </c>
      <c r="B730" s="35" t="s">
        <v>1518</v>
      </c>
      <c r="C730" s="36" t="s">
        <v>1519</v>
      </c>
      <c r="D730" s="37" t="s">
        <v>58</v>
      </c>
      <c r="E730" s="38">
        <v>11.17</v>
      </c>
      <c r="F730" s="38">
        <v>0</v>
      </c>
      <c r="G730" s="38">
        <v>0</v>
      </c>
      <c r="H730" s="38">
        <v>0</v>
      </c>
      <c r="I730" s="38">
        <v>11.17</v>
      </c>
      <c r="J730" s="43">
        <v>0</v>
      </c>
    </row>
    <row r="731" spans="1:10" x14ac:dyDescent="0.25">
      <c r="A731" s="35">
        <v>724</v>
      </c>
      <c r="B731" s="35" t="s">
        <v>1520</v>
      </c>
      <c r="C731" s="36" t="s">
        <v>1521</v>
      </c>
      <c r="D731" s="37" t="s">
        <v>58</v>
      </c>
      <c r="E731" s="38">
        <v>9.42</v>
      </c>
      <c r="F731" s="38">
        <v>0</v>
      </c>
      <c r="G731" s="38">
        <v>0</v>
      </c>
      <c r="H731" s="38">
        <v>0</v>
      </c>
      <c r="I731" s="38">
        <v>9.42</v>
      </c>
      <c r="J731" s="43">
        <v>0</v>
      </c>
    </row>
    <row r="732" spans="1:10" x14ac:dyDescent="0.25">
      <c r="A732" s="35">
        <v>725</v>
      </c>
      <c r="B732" s="35" t="s">
        <v>1522</v>
      </c>
      <c r="C732" s="36" t="s">
        <v>1523</v>
      </c>
      <c r="D732" s="37" t="s">
        <v>58</v>
      </c>
      <c r="E732" s="38">
        <v>8.6</v>
      </c>
      <c r="F732" s="38">
        <v>0</v>
      </c>
      <c r="G732" s="38">
        <v>0</v>
      </c>
      <c r="H732" s="38">
        <v>0</v>
      </c>
      <c r="I732" s="38">
        <v>8.6</v>
      </c>
      <c r="J732" s="43">
        <v>0</v>
      </c>
    </row>
    <row r="733" spans="1:10" x14ac:dyDescent="0.25">
      <c r="A733" s="35">
        <v>726</v>
      </c>
      <c r="B733" s="35" t="s">
        <v>1524</v>
      </c>
      <c r="C733" s="36" t="s">
        <v>1525</v>
      </c>
      <c r="D733" s="37" t="s">
        <v>58</v>
      </c>
      <c r="E733" s="38">
        <v>12.13</v>
      </c>
      <c r="F733" s="38">
        <v>0</v>
      </c>
      <c r="G733" s="38">
        <v>0</v>
      </c>
      <c r="H733" s="38">
        <v>0</v>
      </c>
      <c r="I733" s="38">
        <v>12.13</v>
      </c>
      <c r="J733" s="43">
        <v>0</v>
      </c>
    </row>
    <row r="734" spans="1:10" x14ac:dyDescent="0.25">
      <c r="A734" s="35">
        <v>727</v>
      </c>
      <c r="B734" s="35" t="s">
        <v>1526</v>
      </c>
      <c r="C734" s="36" t="s">
        <v>1527</v>
      </c>
      <c r="D734" s="37" t="s">
        <v>58</v>
      </c>
      <c r="E734" s="38">
        <v>20.13</v>
      </c>
      <c r="F734" s="38">
        <v>0</v>
      </c>
      <c r="G734" s="38">
        <v>0</v>
      </c>
      <c r="H734" s="38">
        <v>0</v>
      </c>
      <c r="I734" s="38">
        <v>20.13</v>
      </c>
      <c r="J734" s="43">
        <v>0</v>
      </c>
    </row>
    <row r="735" spans="1:10" x14ac:dyDescent="0.25">
      <c r="A735" s="35">
        <v>728</v>
      </c>
      <c r="B735" s="35" t="s">
        <v>1528</v>
      </c>
      <c r="C735" s="36" t="s">
        <v>1529</v>
      </c>
      <c r="D735" s="37" t="s">
        <v>58</v>
      </c>
      <c r="E735" s="38">
        <v>19.09</v>
      </c>
      <c r="F735" s="38">
        <v>0</v>
      </c>
      <c r="G735" s="38">
        <v>0</v>
      </c>
      <c r="H735" s="38">
        <v>0</v>
      </c>
      <c r="I735" s="38">
        <v>19.09</v>
      </c>
      <c r="J735" s="43">
        <v>0</v>
      </c>
    </row>
    <row r="736" spans="1:10" x14ac:dyDescent="0.25">
      <c r="A736" s="35">
        <v>729</v>
      </c>
      <c r="B736" s="35" t="s">
        <v>1530</v>
      </c>
      <c r="C736" s="36" t="s">
        <v>1531</v>
      </c>
      <c r="D736" s="37" t="s">
        <v>58</v>
      </c>
      <c r="E736" s="38">
        <v>25.55</v>
      </c>
      <c r="F736" s="38">
        <v>0</v>
      </c>
      <c r="G736" s="38">
        <v>0</v>
      </c>
      <c r="H736" s="38">
        <v>0</v>
      </c>
      <c r="I736" s="38">
        <v>25.55</v>
      </c>
      <c r="J736" s="43">
        <v>0</v>
      </c>
    </row>
    <row r="737" spans="1:10" x14ac:dyDescent="0.25">
      <c r="A737" s="35">
        <v>730</v>
      </c>
      <c r="B737" s="35" t="s">
        <v>1532</v>
      </c>
      <c r="C737" s="36" t="s">
        <v>1533</v>
      </c>
      <c r="D737" s="37" t="s">
        <v>58</v>
      </c>
      <c r="E737" s="38">
        <v>3.28</v>
      </c>
      <c r="F737" s="38">
        <v>0</v>
      </c>
      <c r="G737" s="38">
        <v>0</v>
      </c>
      <c r="H737" s="38">
        <v>0</v>
      </c>
      <c r="I737" s="38">
        <v>3.28</v>
      </c>
      <c r="J737" s="43">
        <v>0</v>
      </c>
    </row>
    <row r="738" spans="1:10" x14ac:dyDescent="0.25">
      <c r="A738" s="35">
        <v>731</v>
      </c>
      <c r="B738" s="35" t="s">
        <v>1534</v>
      </c>
      <c r="C738" s="36" t="s">
        <v>1535</v>
      </c>
      <c r="D738" s="37" t="s">
        <v>58</v>
      </c>
      <c r="E738" s="38">
        <v>5.54</v>
      </c>
      <c r="F738" s="38">
        <v>0</v>
      </c>
      <c r="G738" s="38">
        <v>0</v>
      </c>
      <c r="H738" s="38">
        <v>0</v>
      </c>
      <c r="I738" s="38">
        <v>5.54</v>
      </c>
      <c r="J738" s="43">
        <v>0</v>
      </c>
    </row>
    <row r="739" spans="1:10" x14ac:dyDescent="0.25">
      <c r="A739" s="35">
        <v>732</v>
      </c>
      <c r="B739" s="35" t="s">
        <v>1536</v>
      </c>
      <c r="C739" s="36" t="s">
        <v>1537</v>
      </c>
      <c r="D739" s="37" t="s">
        <v>58</v>
      </c>
      <c r="E739" s="38">
        <v>4.8099999999999996</v>
      </c>
      <c r="F739" s="38">
        <v>0</v>
      </c>
      <c r="G739" s="38">
        <v>0</v>
      </c>
      <c r="H739" s="38">
        <v>0</v>
      </c>
      <c r="I739" s="38">
        <v>4.8099999999999996</v>
      </c>
      <c r="J739" s="43">
        <v>0</v>
      </c>
    </row>
    <row r="740" spans="1:10" x14ac:dyDescent="0.25">
      <c r="A740" s="35">
        <v>733</v>
      </c>
      <c r="B740" s="35" t="s">
        <v>1538</v>
      </c>
      <c r="C740" s="36" t="s">
        <v>1539</v>
      </c>
      <c r="D740" s="37" t="s">
        <v>58</v>
      </c>
      <c r="E740" s="38">
        <v>3.69</v>
      </c>
      <c r="F740" s="38">
        <v>0</v>
      </c>
      <c r="G740" s="38">
        <v>0</v>
      </c>
      <c r="H740" s="38">
        <v>0</v>
      </c>
      <c r="I740" s="38">
        <v>3.69</v>
      </c>
      <c r="J740" s="43">
        <v>0</v>
      </c>
    </row>
    <row r="741" spans="1:10" x14ac:dyDescent="0.25">
      <c r="A741" s="35">
        <v>734</v>
      </c>
      <c r="B741" s="35" t="s">
        <v>1540</v>
      </c>
      <c r="C741" s="36" t="s">
        <v>1541</v>
      </c>
      <c r="D741" s="37" t="s">
        <v>58</v>
      </c>
      <c r="E741" s="38">
        <v>4.66</v>
      </c>
      <c r="F741" s="38">
        <v>0</v>
      </c>
      <c r="G741" s="38">
        <v>0</v>
      </c>
      <c r="H741" s="38">
        <v>0</v>
      </c>
      <c r="I741" s="38">
        <v>4.66</v>
      </c>
      <c r="J741" s="43">
        <v>0</v>
      </c>
    </row>
    <row r="742" spans="1:10" x14ac:dyDescent="0.25">
      <c r="A742" s="35">
        <v>735</v>
      </c>
      <c r="B742" s="35" t="s">
        <v>1542</v>
      </c>
      <c r="C742" s="36" t="s">
        <v>1543</v>
      </c>
      <c r="D742" s="37" t="s">
        <v>58</v>
      </c>
      <c r="E742" s="38">
        <v>3.39</v>
      </c>
      <c r="F742" s="38">
        <v>0</v>
      </c>
      <c r="G742" s="38">
        <v>0</v>
      </c>
      <c r="H742" s="38">
        <v>0</v>
      </c>
      <c r="I742" s="38">
        <v>3.39</v>
      </c>
      <c r="J742" s="43">
        <v>0</v>
      </c>
    </row>
    <row r="743" spans="1:10" x14ac:dyDescent="0.25">
      <c r="A743" s="35">
        <v>736</v>
      </c>
      <c r="B743" s="35" t="s">
        <v>1544</v>
      </c>
      <c r="C743" s="36" t="s">
        <v>1545</v>
      </c>
      <c r="D743" s="37" t="s">
        <v>58</v>
      </c>
      <c r="E743" s="38">
        <v>5.81</v>
      </c>
      <c r="F743" s="38">
        <v>0</v>
      </c>
      <c r="G743" s="38">
        <v>0</v>
      </c>
      <c r="H743" s="38">
        <v>0</v>
      </c>
      <c r="I743" s="38">
        <v>5.81</v>
      </c>
      <c r="J743" s="43">
        <v>0</v>
      </c>
    </row>
    <row r="744" spans="1:10" x14ac:dyDescent="0.25">
      <c r="A744" s="35">
        <v>737</v>
      </c>
      <c r="B744" s="35" t="s">
        <v>1546</v>
      </c>
      <c r="C744" s="36" t="s">
        <v>1547</v>
      </c>
      <c r="D744" s="37" t="s">
        <v>58</v>
      </c>
      <c r="E744" s="38">
        <v>4.12</v>
      </c>
      <c r="F744" s="38">
        <v>0</v>
      </c>
      <c r="G744" s="38">
        <v>0</v>
      </c>
      <c r="H744" s="38">
        <v>0</v>
      </c>
      <c r="I744" s="38">
        <v>4.12</v>
      </c>
      <c r="J744" s="43">
        <v>0</v>
      </c>
    </row>
    <row r="745" spans="1:10" x14ac:dyDescent="0.25">
      <c r="A745" s="35">
        <v>738</v>
      </c>
      <c r="B745" s="35" t="s">
        <v>1548</v>
      </c>
      <c r="C745" s="36" t="s">
        <v>1549</v>
      </c>
      <c r="D745" s="37" t="s">
        <v>58</v>
      </c>
      <c r="E745" s="38">
        <v>7.83</v>
      </c>
      <c r="F745" s="38">
        <v>0</v>
      </c>
      <c r="G745" s="38">
        <v>0</v>
      </c>
      <c r="H745" s="38">
        <v>0</v>
      </c>
      <c r="I745" s="38">
        <v>7.83</v>
      </c>
      <c r="J745" s="43">
        <v>0</v>
      </c>
    </row>
    <row r="746" spans="1:10" x14ac:dyDescent="0.25">
      <c r="A746" s="35">
        <v>739</v>
      </c>
      <c r="B746" s="35" t="s">
        <v>1550</v>
      </c>
      <c r="C746" s="36" t="s">
        <v>1551</v>
      </c>
      <c r="D746" s="37" t="s">
        <v>58</v>
      </c>
      <c r="E746" s="38">
        <v>187.57</v>
      </c>
      <c r="F746" s="38">
        <v>0</v>
      </c>
      <c r="G746" s="38">
        <v>0</v>
      </c>
      <c r="H746" s="38">
        <v>0</v>
      </c>
      <c r="I746" s="38">
        <v>187.57</v>
      </c>
      <c r="J746" s="43">
        <v>0</v>
      </c>
    </row>
    <row r="747" spans="1:10" ht="24.75" customHeight="1" x14ac:dyDescent="0.25">
      <c r="A747" s="246" t="s">
        <v>1552</v>
      </c>
      <c r="B747" s="247"/>
      <c r="C747" s="247"/>
      <c r="D747" s="247"/>
      <c r="E747" s="247"/>
      <c r="F747" s="247"/>
      <c r="G747" s="247"/>
      <c r="H747" s="247"/>
      <c r="I747" s="248"/>
    </row>
    <row r="748" spans="1:10" x14ac:dyDescent="0.25">
      <c r="A748" s="252"/>
      <c r="B748" s="253"/>
      <c r="C748" s="253"/>
      <c r="D748" s="253"/>
      <c r="E748" s="253"/>
      <c r="F748" s="253"/>
      <c r="G748" s="253"/>
      <c r="H748" s="253"/>
      <c r="I748" s="254"/>
    </row>
    <row r="749" spans="1:10" x14ac:dyDescent="0.25">
      <c r="A749" s="249" t="s">
        <v>1553</v>
      </c>
      <c r="B749" s="250"/>
      <c r="C749" s="250"/>
      <c r="D749" s="250"/>
      <c r="E749" s="250"/>
      <c r="F749" s="250"/>
      <c r="G749" s="250"/>
      <c r="H749" s="250"/>
      <c r="I749" s="251"/>
    </row>
    <row r="750" spans="1:10" x14ac:dyDescent="0.25">
      <c r="A750" s="249" t="s">
        <v>1554</v>
      </c>
      <c r="B750" s="250"/>
      <c r="C750" s="250"/>
      <c r="D750" s="250"/>
      <c r="E750" s="250"/>
      <c r="F750" s="250"/>
      <c r="G750" s="250"/>
      <c r="H750" s="250"/>
      <c r="I750" s="251"/>
    </row>
    <row r="751" spans="1:10" x14ac:dyDescent="0.25">
      <c r="A751" s="249" t="s">
        <v>1555</v>
      </c>
      <c r="B751" s="250"/>
      <c r="C751" s="250"/>
      <c r="D751" s="250"/>
      <c r="E751" s="250"/>
      <c r="F751" s="250"/>
      <c r="G751" s="250"/>
      <c r="H751" s="250"/>
      <c r="I751" s="251"/>
    </row>
  </sheetData>
  <mergeCells count="5">
    <mergeCell ref="A747:I747"/>
    <mergeCell ref="A749:I749"/>
    <mergeCell ref="A750:I750"/>
    <mergeCell ref="A751:I751"/>
    <mergeCell ref="A748:I748"/>
  </mergeCells>
  <pageMargins left="0.7" right="0.7" top="0.75" bottom="0.75" header="0.3" footer="0.3"/>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tabColor rgb="FFFF0000"/>
  </sheetPr>
  <dimension ref="A1:AN67"/>
  <sheetViews>
    <sheetView workbookViewId="0">
      <selection activeCell="E4" sqref="E4"/>
    </sheetView>
  </sheetViews>
  <sheetFormatPr defaultColWidth="9.140625" defaultRowHeight="12.75" x14ac:dyDescent="0.2"/>
  <cols>
    <col min="1" max="1" width="15.140625" style="75" customWidth="1"/>
    <col min="2" max="2" width="12.140625" style="75" bestFit="1" customWidth="1"/>
    <col min="3" max="3" width="13.42578125" style="75" customWidth="1"/>
    <col min="4" max="4" width="15.5703125" style="75" bestFit="1" customWidth="1"/>
    <col min="5" max="5" width="7.7109375" style="75" bestFit="1" customWidth="1"/>
    <col min="6" max="6" width="11.7109375" style="75" bestFit="1" customWidth="1"/>
    <col min="7" max="7" width="33.7109375" style="75" customWidth="1"/>
    <col min="8" max="8" width="18.7109375" style="75" customWidth="1"/>
    <col min="9" max="9" width="12.85546875" style="75" customWidth="1"/>
    <col min="10" max="10" width="11.7109375" style="75" bestFit="1" customWidth="1"/>
    <col min="11" max="11" width="10.5703125" style="75" bestFit="1" customWidth="1"/>
    <col min="12" max="12" width="13.140625" style="75" bestFit="1" customWidth="1"/>
    <col min="13" max="13" width="9.28515625" style="75" bestFit="1" customWidth="1"/>
    <col min="14" max="14" width="10.5703125" style="75" bestFit="1" customWidth="1"/>
    <col min="15" max="15" width="27.85546875" style="75" customWidth="1"/>
    <col min="16" max="17" width="18.42578125" style="75" bestFit="1" customWidth="1"/>
    <col min="18" max="21" width="9.28515625" style="75" bestFit="1" customWidth="1"/>
    <col min="22" max="22" width="10.5703125" style="75" bestFit="1" customWidth="1"/>
    <col min="23" max="23" width="9.28515625" style="75" bestFit="1" customWidth="1"/>
    <col min="24" max="24" width="11.7109375" style="75" bestFit="1" customWidth="1"/>
    <col min="25" max="25" width="9.140625" style="75"/>
    <col min="26" max="27" width="9.28515625" style="75" bestFit="1" customWidth="1"/>
    <col min="28" max="28" width="10.5703125" style="75" bestFit="1" customWidth="1"/>
    <col min="29" max="29" width="9.28515625" style="75" bestFit="1" customWidth="1"/>
    <col min="30" max="30" width="10.5703125" style="75" bestFit="1" customWidth="1"/>
    <col min="31" max="31" width="9.28515625" style="75" bestFit="1" customWidth="1"/>
    <col min="32" max="32" width="10.5703125" style="75" bestFit="1" customWidth="1"/>
    <col min="33" max="33" width="9.140625" style="75"/>
    <col min="34" max="34" width="12.28515625" style="75" customWidth="1"/>
    <col min="35" max="37" width="9.28515625" style="75" bestFit="1" customWidth="1"/>
    <col min="38" max="38" width="11.7109375" style="75" bestFit="1" customWidth="1"/>
    <col min="39" max="39" width="9.28515625" style="75" bestFit="1" customWidth="1"/>
    <col min="40" max="40" width="11.7109375" style="75" bestFit="1" customWidth="1"/>
    <col min="41" max="16384" width="9.140625" style="75"/>
  </cols>
  <sheetData>
    <row r="1" spans="1:40" ht="76.5" x14ac:dyDescent="0.2">
      <c r="A1" s="75" t="s">
        <v>8</v>
      </c>
      <c r="B1" s="75" t="s">
        <v>382</v>
      </c>
      <c r="C1" s="75" t="s">
        <v>1578</v>
      </c>
      <c r="D1" s="75" t="s">
        <v>1579</v>
      </c>
      <c r="I1" s="255" t="s">
        <v>1577</v>
      </c>
      <c r="J1" s="77" t="str">
        <f>'Sommario RC_AQ'!B9</f>
        <v>Importo lordo lavori soggetto a R/A</v>
      </c>
      <c r="K1" s="77" t="str">
        <f>'Sommario RC_AQ'!C9</f>
        <v>Importo ribasso d'asta</v>
      </c>
      <c r="L1" s="77" t="str">
        <f>'Sommario RC_AQ'!D9</f>
        <v>Importo lordo manodopera soggetto a R/A</v>
      </c>
      <c r="M1" s="77" t="str">
        <f>'Sommario RC_AQ'!E9</f>
        <v>Importo oneri sicurezza non soggetto a R/A</v>
      </c>
      <c r="N1" s="77" t="str">
        <f>'Sommario RC_AQ'!F9</f>
        <v>Importo manodopera non soggetto a R/A</v>
      </c>
      <c r="O1" s="77" t="str">
        <f>'Sommario RC_AQ'!G9</f>
        <v>Importo lavori al netto del R/A</v>
      </c>
      <c r="P1" s="77" t="str">
        <f>'Sommario RC_AQ'!H9</f>
        <v>Importo totale</v>
      </c>
      <c r="Q1" s="77" t="str">
        <f>'Sommario RC_AQ'!I9</f>
        <v>Affidamento</v>
      </c>
    </row>
    <row r="2" spans="1:40" x14ac:dyDescent="0.2">
      <c r="A2" s="75" t="s">
        <v>1563</v>
      </c>
      <c r="B2" s="75" t="s">
        <v>1586</v>
      </c>
      <c r="C2" s="113">
        <v>0</v>
      </c>
      <c r="D2" s="75" t="s">
        <v>1614</v>
      </c>
      <c r="I2" s="256"/>
    </row>
    <row r="3" spans="1:40" x14ac:dyDescent="0.2">
      <c r="A3" s="75" t="s">
        <v>1564</v>
      </c>
      <c r="C3" s="113">
        <v>1</v>
      </c>
      <c r="D3" s="75" t="s">
        <v>1615</v>
      </c>
      <c r="I3" s="256"/>
    </row>
    <row r="4" spans="1:40" ht="38.25" x14ac:dyDescent="0.2">
      <c r="A4" s="75" t="s">
        <v>1565</v>
      </c>
      <c r="I4" s="256"/>
      <c r="J4" s="75">
        <f>'Sommario RC_AQ'!B10</f>
        <v>15893.07</v>
      </c>
      <c r="K4" s="75">
        <f>'Sommario RC_AQ'!C10</f>
        <v>1613.1499999999996</v>
      </c>
      <c r="L4" s="75">
        <f>'Sommario RC_AQ'!D10</f>
        <v>9114.2799999999988</v>
      </c>
      <c r="M4" s="75">
        <f>'Sommario RC_AQ'!E10</f>
        <v>969.30999999999983</v>
      </c>
      <c r="N4" s="75">
        <f>'Sommario RC_AQ'!F10</f>
        <v>4658.7899999999991</v>
      </c>
      <c r="O4" s="75">
        <f>'Sommario RC_AQ'!G10</f>
        <v>14279.92</v>
      </c>
      <c r="P4" s="75">
        <f>'Sommario RC_AQ'!H10</f>
        <v>19908.03</v>
      </c>
      <c r="Q4" s="75" t="str">
        <f>'Sommario RC_AQ'!I10</f>
        <v>Affidamento n° 305 del 21/04/2022</v>
      </c>
    </row>
    <row r="5" spans="1:40" x14ac:dyDescent="0.2">
      <c r="A5" s="75" t="s">
        <v>1566</v>
      </c>
      <c r="I5" s="257"/>
    </row>
    <row r="6" spans="1:40" x14ac:dyDescent="0.2">
      <c r="P6" s="78">
        <f>P4</f>
        <v>19908.03</v>
      </c>
    </row>
    <row r="7" spans="1:40" ht="27.75" customHeight="1" x14ac:dyDescent="0.35">
      <c r="A7" s="110"/>
      <c r="B7" s="111"/>
      <c r="C7" s="111"/>
      <c r="D7" s="111"/>
      <c r="E7" s="111"/>
      <c r="F7" s="111"/>
      <c r="G7" s="111"/>
      <c r="H7" s="79"/>
      <c r="J7" s="110"/>
      <c r="K7" s="110"/>
      <c r="L7" s="110"/>
      <c r="M7" s="110"/>
      <c r="N7" s="110"/>
      <c r="O7" s="115" t="s">
        <v>386</v>
      </c>
      <c r="P7" s="116" t="e">
        <f>IF(P6=F65,"OK","OCCHIO")</f>
        <v>#REF!</v>
      </c>
      <c r="Q7" s="79"/>
      <c r="R7" s="110"/>
      <c r="S7" s="111"/>
      <c r="T7" s="111"/>
      <c r="U7" s="111"/>
      <c r="V7" s="111"/>
      <c r="W7" s="111"/>
      <c r="X7" s="111"/>
      <c r="Y7" s="110"/>
      <c r="Z7" s="110"/>
      <c r="AA7" s="111"/>
      <c r="AB7" s="111"/>
      <c r="AC7" s="111"/>
      <c r="AD7" s="111"/>
      <c r="AE7" s="111"/>
      <c r="AF7" s="111"/>
      <c r="AG7" s="110"/>
      <c r="AH7" s="110"/>
      <c r="AI7" s="111"/>
      <c r="AJ7" s="111"/>
      <c r="AK7" s="111"/>
      <c r="AL7" s="111"/>
      <c r="AM7" s="111"/>
      <c r="AN7" s="111"/>
    </row>
    <row r="8" spans="1:40" x14ac:dyDescent="0.2">
      <c r="A8" s="110"/>
      <c r="B8" s="111"/>
      <c r="C8" s="111"/>
      <c r="D8" s="111"/>
      <c r="E8" s="111"/>
      <c r="F8" s="111"/>
      <c r="G8" s="111"/>
      <c r="H8" s="79"/>
      <c r="J8" s="110"/>
      <c r="K8" s="111"/>
      <c r="L8" s="111"/>
      <c r="M8" s="111"/>
      <c r="N8" s="111"/>
      <c r="O8" s="111"/>
      <c r="P8" s="111"/>
      <c r="Q8" s="79"/>
      <c r="R8" s="110"/>
      <c r="S8" s="111"/>
      <c r="T8" s="111"/>
      <c r="U8" s="111"/>
      <c r="V8" s="111"/>
      <c r="W8" s="111"/>
      <c r="X8" s="111"/>
      <c r="Y8" s="110"/>
      <c r="Z8" s="110"/>
      <c r="AA8" s="111"/>
      <c r="AB8" s="111"/>
      <c r="AC8" s="111"/>
      <c r="AD8" s="111"/>
      <c r="AE8" s="111"/>
      <c r="AF8" s="111"/>
      <c r="AG8" s="110"/>
      <c r="AH8" s="110"/>
      <c r="AI8" s="111"/>
      <c r="AJ8" s="111"/>
      <c r="AK8" s="111"/>
      <c r="AL8" s="111"/>
      <c r="AM8" s="111"/>
      <c r="AN8" s="111"/>
    </row>
    <row r="9" spans="1:40" ht="25.5" customHeight="1" x14ac:dyDescent="0.2">
      <c r="A9" s="258" t="s">
        <v>1569</v>
      </c>
      <c r="B9" s="259"/>
      <c r="C9" s="259"/>
      <c r="D9" s="259"/>
      <c r="E9" s="259"/>
      <c r="F9" s="259"/>
      <c r="G9" s="259"/>
      <c r="H9" s="260"/>
      <c r="J9" s="258" t="str">
        <f>B2</f>
        <v>AQ</v>
      </c>
      <c r="K9" s="259"/>
      <c r="L9" s="259"/>
      <c r="M9" s="259"/>
      <c r="N9" s="259"/>
      <c r="O9" s="259"/>
      <c r="P9" s="259"/>
      <c r="Q9" s="79"/>
      <c r="R9" s="258">
        <f>B3</f>
        <v>0</v>
      </c>
      <c r="S9" s="259"/>
      <c r="T9" s="259"/>
      <c r="U9" s="259"/>
      <c r="V9" s="259"/>
      <c r="W9" s="259"/>
      <c r="X9" s="259"/>
      <c r="Y9" s="76"/>
      <c r="Z9" s="258">
        <f>B4</f>
        <v>0</v>
      </c>
      <c r="AA9" s="259"/>
      <c r="AB9" s="259"/>
      <c r="AC9" s="259"/>
      <c r="AD9" s="259"/>
      <c r="AE9" s="259"/>
      <c r="AF9" s="259"/>
      <c r="AG9" s="76"/>
      <c r="AH9" s="258">
        <f>B5</f>
        <v>0</v>
      </c>
      <c r="AI9" s="259"/>
      <c r="AJ9" s="259"/>
      <c r="AK9" s="259"/>
      <c r="AL9" s="259"/>
      <c r="AM9" s="259"/>
      <c r="AN9" s="259"/>
    </row>
    <row r="10" spans="1:40" ht="38.25" x14ac:dyDescent="0.2">
      <c r="A10" s="77" t="s">
        <v>382</v>
      </c>
      <c r="B10" s="77" t="str">
        <f>'Riassuntivo mese'!P2</f>
        <v>Tipologia</v>
      </c>
      <c r="C10" s="77" t="str">
        <f>'Riassuntivo mese'!D2</f>
        <v>Comune</v>
      </c>
      <c r="D10" s="77" t="str">
        <f>'Riassuntivo mese'!E2</f>
        <v>CO-AN</v>
      </c>
      <c r="E10" s="77" t="str">
        <f>'Riassuntivo mese'!F2</f>
        <v>Codice interno</v>
      </c>
      <c r="F10" s="77" t="str">
        <f>'Riassuntivo mese'!M2</f>
        <v>Importo totale</v>
      </c>
      <c r="G10" s="77" t="str">
        <f>'Riassuntivo mese'!N2</f>
        <v>Ritenuta infortuni 0,5%</v>
      </c>
      <c r="H10" s="77" t="str">
        <f>'Riassuntivo mese'!O2</f>
        <v>Importo da liquidare</v>
      </c>
      <c r="J10" s="77" t="s">
        <v>8</v>
      </c>
      <c r="K10" s="77" t="s">
        <v>2</v>
      </c>
      <c r="L10" s="77" t="s">
        <v>389</v>
      </c>
      <c r="M10" s="77" t="s">
        <v>6</v>
      </c>
      <c r="N10" s="77" t="s">
        <v>7</v>
      </c>
      <c r="O10" s="77" t="s">
        <v>388</v>
      </c>
      <c r="P10" s="77" t="s">
        <v>36</v>
      </c>
      <c r="R10" s="77" t="s">
        <v>8</v>
      </c>
      <c r="S10" s="77" t="s">
        <v>2</v>
      </c>
      <c r="T10" s="77" t="s">
        <v>389</v>
      </c>
      <c r="U10" s="77" t="s">
        <v>6</v>
      </c>
      <c r="V10" s="77" t="s">
        <v>7</v>
      </c>
      <c r="W10" s="77" t="s">
        <v>388</v>
      </c>
      <c r="X10" s="77" t="s">
        <v>36</v>
      </c>
      <c r="Z10" s="77" t="s">
        <v>8</v>
      </c>
      <c r="AA10" s="77" t="s">
        <v>2</v>
      </c>
      <c r="AB10" s="77" t="s">
        <v>389</v>
      </c>
      <c r="AC10" s="77" t="s">
        <v>6</v>
      </c>
      <c r="AD10" s="77" t="s">
        <v>7</v>
      </c>
      <c r="AE10" s="77" t="s">
        <v>388</v>
      </c>
      <c r="AF10" s="77" t="s">
        <v>36</v>
      </c>
      <c r="AH10" s="77" t="s">
        <v>8</v>
      </c>
      <c r="AI10" s="77" t="s">
        <v>2</v>
      </c>
      <c r="AJ10" s="77" t="s">
        <v>389</v>
      </c>
      <c r="AK10" s="77" t="s">
        <v>6</v>
      </c>
      <c r="AL10" s="77" t="s">
        <v>7</v>
      </c>
      <c r="AM10" s="77" t="s">
        <v>388</v>
      </c>
      <c r="AN10" s="77" t="s">
        <v>36</v>
      </c>
    </row>
    <row r="11" spans="1:40" ht="114.75" x14ac:dyDescent="0.2">
      <c r="A11" s="75" t="str">
        <f>'Riassuntivo mese'!Q3</f>
        <v>AQ</v>
      </c>
      <c r="B11" s="75" t="str">
        <f>'Riassuntivo mese'!P3</f>
        <v>MOA</v>
      </c>
      <c r="C11" s="75">
        <f>'Riassuntivo mese'!D3</f>
        <v>0</v>
      </c>
      <c r="D11" s="75" t="str">
        <f>'Riassuntivo mese'!E3</f>
        <v>G/T99/CIR/6666/0</v>
      </c>
      <c r="E11" s="75" t="str">
        <f>'Riassuntivo mese'!F3</f>
        <v>Pronto intervento - indennità mensile acquedotto</v>
      </c>
      <c r="F11" s="75">
        <f>'Riassuntivo mese'!M3</f>
        <v>559.59</v>
      </c>
      <c r="G11" s="75">
        <f>'Riassuntivo mese'!N3</f>
        <v>2.8</v>
      </c>
      <c r="H11" s="75">
        <f>'Riassuntivo mese'!O3</f>
        <v>556.79000000000008</v>
      </c>
      <c r="J11" s="75" t="str">
        <f>IFERROR((VLOOKUP(Appoggio!$B$2,A11:H11,2,FALSE)),0)</f>
        <v>MOA</v>
      </c>
      <c r="K11" s="75">
        <f>IFERROR((VLOOKUP(Appoggio!$B$2,A11:H11,3,FALSE)),0)</f>
        <v>0</v>
      </c>
      <c r="L11" s="75" t="str">
        <f>IFERROR((VLOOKUP(Appoggio!$B$2,A11:H11,4,FALSE)),0)</f>
        <v>G/T99/CIR/6666/0</v>
      </c>
      <c r="M11" s="75" t="str">
        <f>IFERROR((VLOOKUP(Appoggio!$B$2,A11:H11,5,FALSE)),0)</f>
        <v>Pronto intervento - indennità mensile acquedotto</v>
      </c>
      <c r="N11" s="75">
        <f>IFERROR((VLOOKUP(Appoggio!$B$2,A11:H11,6,FALSE)),0)</f>
        <v>559.59</v>
      </c>
      <c r="O11" s="75">
        <f>IFERROR((VLOOKUP(Appoggio!$B$2,A11:H11,7,FALSE)),0)</f>
        <v>2.8</v>
      </c>
      <c r="P11" s="75">
        <f>IFERROR((VLOOKUP(Appoggio!$B$2,A11:H11,8,FALSE)),0)</f>
        <v>556.79000000000008</v>
      </c>
      <c r="R11" s="75">
        <f>IFERROR((VLOOKUP(Appoggio!$B$3,A11:H11,2,FALSE)),0)</f>
        <v>0</v>
      </c>
      <c r="S11" s="75">
        <f>IFERROR((VLOOKUP(Appoggio!$B$3,A11:H11,3,FALSE)),0)</f>
        <v>0</v>
      </c>
      <c r="T11" s="75">
        <f>IFERROR((VLOOKUP(Appoggio!$B$3,A11:H11,4,FALSE)),0)</f>
        <v>0</v>
      </c>
      <c r="U11" s="75">
        <f>IFERROR((VLOOKUP(Appoggio!$B$3,A11:H11,5,FALSE)),0)</f>
        <v>0</v>
      </c>
      <c r="V11" s="75">
        <f>IFERROR((VLOOKUP(Appoggio!$B$3,A11:H11,6,FALSE)),0)</f>
        <v>0</v>
      </c>
      <c r="W11" s="75">
        <f>IFERROR((VLOOKUP(Appoggio!$B$3,A11:H11,7,FALSE)),0)</f>
        <v>0</v>
      </c>
      <c r="X11" s="75">
        <f>IFERROR((VLOOKUP(Appoggio!$B$3,A11:H11,8,FALSE)),0)</f>
        <v>0</v>
      </c>
      <c r="Z11" s="75">
        <f>IFERROR((VLOOKUP(Appoggio!$B$4,A11:H11,2,FALSE)),0)</f>
        <v>0</v>
      </c>
      <c r="AA11" s="75">
        <f>IFERROR((VLOOKUP(Appoggio!$B$4,A11:H11,3,FALSE)),0)</f>
        <v>0</v>
      </c>
      <c r="AB11" s="75">
        <f>IFERROR((VLOOKUP(Appoggio!$B$4,A11:H11,4,FALSE)),0)</f>
        <v>0</v>
      </c>
      <c r="AC11" s="75">
        <f>IFERROR((VLOOKUP(Appoggio!$B$4,A11:H11,5,FALSE)),0)</f>
        <v>0</v>
      </c>
      <c r="AD11" s="75">
        <f>IFERROR((VLOOKUP(Appoggio!$B$4,A11:H11,6,FALSE)),0)</f>
        <v>0</v>
      </c>
      <c r="AE11" s="75">
        <f>IFERROR((VLOOKUP(Appoggio!$B$4,A11:H11,7,FALSE)),0)</f>
        <v>0</v>
      </c>
      <c r="AF11" s="75">
        <f>IFERROR((VLOOKUP(Appoggio!$B$4,A11:H11,8,FALSE)),0)</f>
        <v>0</v>
      </c>
      <c r="AH11" s="75">
        <f>IFERROR((VLOOKUP(Appoggio!$B$5,A11:H11,2,FALSE)),0)</f>
        <v>0</v>
      </c>
      <c r="AI11" s="75">
        <f>IFERROR((VLOOKUP(Appoggio!$B$5,A11:H11,3,FALSE)),0)</f>
        <v>0</v>
      </c>
      <c r="AJ11" s="75">
        <f>IFERROR((VLOOKUP(Appoggio!$B$5,A11:H11,4,FALSE)),0)</f>
        <v>0</v>
      </c>
      <c r="AK11" s="75">
        <f>IFERROR((VLOOKUP(Appoggio!$B$5,A11:H11,5,FALSE)),0)</f>
        <v>0</v>
      </c>
      <c r="AL11" s="75">
        <f>IFERROR((VLOOKUP(Appoggio!$B$5,A11:H11,6,FALSE)),0)</f>
        <v>0</v>
      </c>
      <c r="AM11" s="75">
        <f>IFERROR((VLOOKUP(Appoggio!$B$5,A11:H11,7,FALSE)),0)</f>
        <v>0</v>
      </c>
      <c r="AN11" s="75">
        <f>IFERROR((VLOOKUP(Appoggio!$B$5,A11:H11,8,FALSE)),0)</f>
        <v>0</v>
      </c>
    </row>
    <row r="12" spans="1:40" ht="114.75" x14ac:dyDescent="0.2">
      <c r="A12" s="75" t="str">
        <f>'Riassuntivo mese'!Q4</f>
        <v>AQ</v>
      </c>
      <c r="B12" s="75" t="str">
        <f>'Riassuntivo mese'!P4</f>
        <v>MOF</v>
      </c>
      <c r="C12" s="75">
        <f>'Riassuntivo mese'!D4</f>
        <v>0</v>
      </c>
      <c r="D12" s="75" t="str">
        <f>'Riassuntivo mese'!E4</f>
        <v>G/T99/CIR/6666/0</v>
      </c>
      <c r="E12" s="75" t="str">
        <f>'Riassuntivo mese'!F4</f>
        <v>Pronto intervento - indennità mensile fognatura</v>
      </c>
      <c r="F12" s="75">
        <f>'Riassuntivo mese'!M4</f>
        <v>559.59</v>
      </c>
      <c r="G12" s="75">
        <f>'Riassuntivo mese'!N4</f>
        <v>2.8</v>
      </c>
      <c r="H12" s="75">
        <f>'Riassuntivo mese'!O4</f>
        <v>556.79000000000008</v>
      </c>
      <c r="J12" s="75" t="str">
        <f>IFERROR((VLOOKUP(Appoggio!$B$2,A12:H12,2,FALSE)),0)</f>
        <v>MOF</v>
      </c>
      <c r="K12" s="75">
        <f>IFERROR((VLOOKUP(Appoggio!$B$2,A12:H12,3,FALSE)),0)</f>
        <v>0</v>
      </c>
      <c r="L12" s="75" t="str">
        <f>IFERROR((VLOOKUP(Appoggio!$B$2,A12:H12,4,FALSE)),0)</f>
        <v>G/T99/CIR/6666/0</v>
      </c>
      <c r="M12" s="75" t="str">
        <f>IFERROR((VLOOKUP(Appoggio!$B$2,A12:H12,5,FALSE)),0)</f>
        <v>Pronto intervento - indennità mensile fognatura</v>
      </c>
      <c r="N12" s="75">
        <f>IFERROR((VLOOKUP(Appoggio!$B$2,A12:H12,6,FALSE)),0)</f>
        <v>559.59</v>
      </c>
      <c r="O12" s="75">
        <f>IFERROR((VLOOKUP(Appoggio!$B$2,A12:H12,7,FALSE)),0)</f>
        <v>2.8</v>
      </c>
      <c r="P12" s="75">
        <f>IFERROR((VLOOKUP(Appoggio!$B$2,A12:H12,8,FALSE)),0)</f>
        <v>556.79000000000008</v>
      </c>
      <c r="R12" s="75">
        <f>IFERROR((VLOOKUP(Appoggio!$B$3,A12:H12,2,FALSE)),0)</f>
        <v>0</v>
      </c>
      <c r="S12" s="75">
        <f>IFERROR((VLOOKUP(Appoggio!$B$3,A12:H12,3,FALSE)),0)</f>
        <v>0</v>
      </c>
      <c r="T12" s="75">
        <f>IFERROR((VLOOKUP(Appoggio!$B$3,A12:H12,4,FALSE)),0)</f>
        <v>0</v>
      </c>
      <c r="U12" s="75">
        <f>IFERROR((VLOOKUP(Appoggio!$B$3,A12:H12,5,FALSE)),0)</f>
        <v>0</v>
      </c>
      <c r="V12" s="75">
        <f>IFERROR((VLOOKUP(Appoggio!$B$3,A12:H12,6,FALSE)),0)</f>
        <v>0</v>
      </c>
      <c r="W12" s="75">
        <f>IFERROR((VLOOKUP(Appoggio!$B$3,A12:H12,7,FALSE)),0)</f>
        <v>0</v>
      </c>
      <c r="X12" s="75">
        <f>IFERROR((VLOOKUP(Appoggio!$B$3,A12:H12,8,FALSE)),0)</f>
        <v>0</v>
      </c>
      <c r="Z12" s="75">
        <f>IFERROR((VLOOKUP(Appoggio!$B$4,A12:H12,2,FALSE)),0)</f>
        <v>0</v>
      </c>
      <c r="AA12" s="75">
        <f>IFERROR((VLOOKUP(Appoggio!$B$4,A12:H12,3,FALSE)),0)</f>
        <v>0</v>
      </c>
      <c r="AB12" s="75">
        <f>IFERROR((VLOOKUP(Appoggio!$B$4,A12:H12,4,FALSE)),0)</f>
        <v>0</v>
      </c>
      <c r="AC12" s="75">
        <f>IFERROR((VLOOKUP(Appoggio!$B$4,A12:H12,5,FALSE)),0)</f>
        <v>0</v>
      </c>
      <c r="AD12" s="75">
        <f>IFERROR((VLOOKUP(Appoggio!$B$4,A12:H12,6,FALSE)),0)</f>
        <v>0</v>
      </c>
      <c r="AE12" s="75">
        <f>IFERROR((VLOOKUP(Appoggio!$B$4,A12:H12,7,FALSE)),0)</f>
        <v>0</v>
      </c>
      <c r="AF12" s="75">
        <f>IFERROR((VLOOKUP(Appoggio!$B$4,A12:H12,8,FALSE)),0)</f>
        <v>0</v>
      </c>
      <c r="AH12" s="75">
        <f>IFERROR((VLOOKUP(Appoggio!$B$5,A12:H12,2,FALSE)),0)</f>
        <v>0</v>
      </c>
      <c r="AI12" s="75">
        <f>IFERROR((VLOOKUP(Appoggio!$B$5,A12:H12,3,FALSE)),0)</f>
        <v>0</v>
      </c>
      <c r="AJ12" s="75">
        <f>IFERROR((VLOOKUP(Appoggio!$B$5,A12:H12,4,FALSE)),0)</f>
        <v>0</v>
      </c>
      <c r="AK12" s="75">
        <f>IFERROR((VLOOKUP(Appoggio!$B$5,A12:H12,5,FALSE)),0)</f>
        <v>0</v>
      </c>
      <c r="AL12" s="75">
        <f>IFERROR((VLOOKUP(Appoggio!$B$5,A12:H12,6,FALSE)),0)</f>
        <v>0</v>
      </c>
      <c r="AM12" s="75">
        <f>IFERROR((VLOOKUP(Appoggio!$B$5,A12:H12,7,FALSE)),0)</f>
        <v>0</v>
      </c>
      <c r="AN12" s="75">
        <f>IFERROR((VLOOKUP(Appoggio!$B$5,A12:H12,8,FALSE)),0)</f>
        <v>0</v>
      </c>
    </row>
    <row r="13" spans="1:40" ht="51" x14ac:dyDescent="0.2">
      <c r="A13" s="75" t="str">
        <f>'Riassuntivo mese'!Q5</f>
        <v>AQ</v>
      </c>
      <c r="B13" s="75" t="str">
        <f>'Riassuntivo mese'!P5</f>
        <v>MOA</v>
      </c>
      <c r="C13" s="75" t="str">
        <f>'Riassuntivo mese'!D5</f>
        <v>Bardineto</v>
      </c>
      <c r="D13" s="75" t="str">
        <f>'Riassuntivo mese'!E5</f>
        <v>G/A99/BAR/4444/0</v>
      </c>
      <c r="E13" s="75" t="str">
        <f>'Riassuntivo mese'!F5</f>
        <v>Prestazioni al contatore</v>
      </c>
      <c r="F13" s="75">
        <f>'Riassuntivo mese'!M5</f>
        <v>401.13</v>
      </c>
      <c r="G13" s="75">
        <f>'Riassuntivo mese'!N5</f>
        <v>2.0099999999999998</v>
      </c>
      <c r="H13" s="75">
        <f>'Riassuntivo mese'!O5</f>
        <v>399.12</v>
      </c>
      <c r="J13" s="75" t="str">
        <f>IFERROR((VLOOKUP(Appoggio!$B$2,A13:H13,2,FALSE)),0)</f>
        <v>MOA</v>
      </c>
      <c r="K13" s="75" t="str">
        <f>IFERROR((VLOOKUP(Appoggio!$B$2,A13:H13,3,FALSE)),0)</f>
        <v>Bardineto</v>
      </c>
      <c r="L13" s="75" t="str">
        <f>IFERROR((VLOOKUP(Appoggio!$B$2,A13:H13,4,FALSE)),0)</f>
        <v>G/A99/BAR/4444/0</v>
      </c>
      <c r="M13" s="75" t="str">
        <f>IFERROR((VLOOKUP(Appoggio!$B$2,A13:H13,5,FALSE)),0)</f>
        <v>Prestazioni al contatore</v>
      </c>
      <c r="N13" s="75">
        <f>IFERROR((VLOOKUP(Appoggio!$B$2,A13:H13,6,FALSE)),0)</f>
        <v>401.13</v>
      </c>
      <c r="O13" s="75">
        <f>IFERROR((VLOOKUP(Appoggio!$B$2,A13:H13,7,FALSE)),0)</f>
        <v>2.0099999999999998</v>
      </c>
      <c r="P13" s="75">
        <f>IFERROR((VLOOKUP(Appoggio!$B$2,A13:H13,8,FALSE)),0)</f>
        <v>399.12</v>
      </c>
      <c r="R13" s="75">
        <f>IFERROR((VLOOKUP(Appoggio!$B$3,A13:H13,2,FALSE)),0)</f>
        <v>0</v>
      </c>
      <c r="S13" s="75">
        <f>IFERROR((VLOOKUP(Appoggio!$B$3,A13:H13,3,FALSE)),0)</f>
        <v>0</v>
      </c>
      <c r="T13" s="75">
        <f>IFERROR((VLOOKUP(Appoggio!$B$3,A13:H13,4,FALSE)),0)</f>
        <v>0</v>
      </c>
      <c r="U13" s="75">
        <f>IFERROR((VLOOKUP(Appoggio!$B$3,A13:H13,5,FALSE)),0)</f>
        <v>0</v>
      </c>
      <c r="V13" s="75">
        <f>IFERROR((VLOOKUP(Appoggio!$B$3,A13:H13,6,FALSE)),0)</f>
        <v>0</v>
      </c>
      <c r="W13" s="75">
        <f>IFERROR((VLOOKUP(Appoggio!$B$3,A13:H13,7,FALSE)),0)</f>
        <v>0</v>
      </c>
      <c r="X13" s="75">
        <f>IFERROR((VLOOKUP(Appoggio!$B$3,A13:H13,8,FALSE)),0)</f>
        <v>0</v>
      </c>
      <c r="Z13" s="75">
        <f>IFERROR((VLOOKUP(Appoggio!$B$4,A13:H13,2,FALSE)),0)</f>
        <v>0</v>
      </c>
      <c r="AA13" s="75">
        <f>IFERROR((VLOOKUP(Appoggio!$B$4,A13:H13,3,FALSE)),0)</f>
        <v>0</v>
      </c>
      <c r="AB13" s="75">
        <f>IFERROR((VLOOKUP(Appoggio!$B$4,A13:H13,4,FALSE)),0)</f>
        <v>0</v>
      </c>
      <c r="AC13" s="75">
        <f>IFERROR((VLOOKUP(Appoggio!$B$4,A13:H13,5,FALSE)),0)</f>
        <v>0</v>
      </c>
      <c r="AD13" s="75">
        <f>IFERROR((VLOOKUP(Appoggio!$B$4,A13:H13,6,FALSE)),0)</f>
        <v>0</v>
      </c>
      <c r="AE13" s="75">
        <f>IFERROR((VLOOKUP(Appoggio!$B$4,A13:H13,7,FALSE)),0)</f>
        <v>0</v>
      </c>
      <c r="AF13" s="75">
        <f>IFERROR((VLOOKUP(Appoggio!$B$4,A13:H13,8,FALSE)),0)</f>
        <v>0</v>
      </c>
      <c r="AH13" s="75">
        <f>IFERROR((VLOOKUP(Appoggio!$B$5,A13:H13,2,FALSE)),0)</f>
        <v>0</v>
      </c>
      <c r="AI13" s="75">
        <f>IFERROR((VLOOKUP(Appoggio!$B$5,A13:H13,3,FALSE)),0)</f>
        <v>0</v>
      </c>
      <c r="AJ13" s="75">
        <f>IFERROR((VLOOKUP(Appoggio!$B$5,A13:H13,4,FALSE)),0)</f>
        <v>0</v>
      </c>
      <c r="AK13" s="75">
        <f>IFERROR((VLOOKUP(Appoggio!$B$5,A13:H13,5,FALSE)),0)</f>
        <v>0</v>
      </c>
      <c r="AL13" s="75">
        <f>IFERROR((VLOOKUP(Appoggio!$B$5,A13:H13,6,FALSE)),0)</f>
        <v>0</v>
      </c>
      <c r="AM13" s="75">
        <f>IFERROR((VLOOKUP(Appoggio!$B$5,A13:H13,7,FALSE)),0)</f>
        <v>0</v>
      </c>
      <c r="AN13" s="75">
        <f>IFERROR((VLOOKUP(Appoggio!$B$5,A13:H13,8,FALSE)),0)</f>
        <v>0</v>
      </c>
    </row>
    <row r="14" spans="1:40" ht="51" x14ac:dyDescent="0.2">
      <c r="A14" s="75" t="str">
        <f>'Riassuntivo mese'!Q6</f>
        <v>AQ</v>
      </c>
      <c r="B14" s="75" t="str">
        <f>'Riassuntivo mese'!P6</f>
        <v>MOA</v>
      </c>
      <c r="C14" s="75" t="str">
        <f>'Riassuntivo mese'!D6</f>
        <v>Calizzano</v>
      </c>
      <c r="D14" s="75" t="str">
        <f>'Riassuntivo mese'!E6</f>
        <v>G/A99/CAL/4444/0</v>
      </c>
      <c r="E14" s="75" t="str">
        <f>'Riassuntivo mese'!F6</f>
        <v>Prestazioni al contatore</v>
      </c>
      <c r="F14" s="75">
        <f>'Riassuntivo mese'!M6</f>
        <v>410.26</v>
      </c>
      <c r="G14" s="75">
        <f>'Riassuntivo mese'!N6</f>
        <v>2.0499999999999998</v>
      </c>
      <c r="H14" s="75">
        <f>'Riassuntivo mese'!O6</f>
        <v>408.21</v>
      </c>
      <c r="J14" s="75" t="str">
        <f>IFERROR((VLOOKUP(Appoggio!$B$2,A14:H14,2,FALSE)),0)</f>
        <v>MOA</v>
      </c>
      <c r="K14" s="75" t="str">
        <f>IFERROR((VLOOKUP(Appoggio!$B$2,A14:H14,3,FALSE)),0)</f>
        <v>Calizzano</v>
      </c>
      <c r="L14" s="75" t="str">
        <f>IFERROR((VLOOKUP(Appoggio!$B$2,A14:H14,4,FALSE)),0)</f>
        <v>G/A99/CAL/4444/0</v>
      </c>
      <c r="M14" s="75" t="str">
        <f>IFERROR((VLOOKUP(Appoggio!$B$2,A14:H14,5,FALSE)),0)</f>
        <v>Prestazioni al contatore</v>
      </c>
      <c r="N14" s="75">
        <f>IFERROR((VLOOKUP(Appoggio!$B$2,A14:H14,6,FALSE)),0)</f>
        <v>410.26</v>
      </c>
      <c r="O14" s="75">
        <f>IFERROR((VLOOKUP(Appoggio!$B$2,A14:H14,7,FALSE)),0)</f>
        <v>2.0499999999999998</v>
      </c>
      <c r="P14" s="75">
        <f>IFERROR((VLOOKUP(Appoggio!$B$2,A14:H14,8,FALSE)),0)</f>
        <v>408.21</v>
      </c>
      <c r="R14" s="75">
        <f>IFERROR((VLOOKUP(Appoggio!$B$3,A14:H14,2,FALSE)),0)</f>
        <v>0</v>
      </c>
      <c r="S14" s="75">
        <f>IFERROR((VLOOKUP(Appoggio!$B$3,A14:H14,3,FALSE)),0)</f>
        <v>0</v>
      </c>
      <c r="T14" s="75">
        <f>IFERROR((VLOOKUP(Appoggio!$B$3,A14:H14,4,FALSE)),0)</f>
        <v>0</v>
      </c>
      <c r="U14" s="75">
        <f>IFERROR((VLOOKUP(Appoggio!$B$3,A14:H14,5,FALSE)),0)</f>
        <v>0</v>
      </c>
      <c r="V14" s="75">
        <f>IFERROR((VLOOKUP(Appoggio!$B$3,A14:H14,6,FALSE)),0)</f>
        <v>0</v>
      </c>
      <c r="W14" s="75">
        <f>IFERROR((VLOOKUP(Appoggio!$B$3,A14:H14,7,FALSE)),0)</f>
        <v>0</v>
      </c>
      <c r="X14" s="75">
        <f>IFERROR((VLOOKUP(Appoggio!$B$3,A14:H14,8,FALSE)),0)</f>
        <v>0</v>
      </c>
      <c r="Z14" s="75">
        <f>IFERROR((VLOOKUP(Appoggio!$B$4,A14:H14,2,FALSE)),0)</f>
        <v>0</v>
      </c>
      <c r="AA14" s="75">
        <f>IFERROR((VLOOKUP(Appoggio!$B$4,A14:H14,3,FALSE)),0)</f>
        <v>0</v>
      </c>
      <c r="AB14" s="75">
        <f>IFERROR((VLOOKUP(Appoggio!$B$4,A14:H14,4,FALSE)),0)</f>
        <v>0</v>
      </c>
      <c r="AC14" s="75">
        <f>IFERROR((VLOOKUP(Appoggio!$B$4,A14:H14,5,FALSE)),0)</f>
        <v>0</v>
      </c>
      <c r="AD14" s="75">
        <f>IFERROR((VLOOKUP(Appoggio!$B$4,A14:H14,6,FALSE)),0)</f>
        <v>0</v>
      </c>
      <c r="AE14" s="75">
        <f>IFERROR((VLOOKUP(Appoggio!$B$4,A14:H14,7,FALSE)),0)</f>
        <v>0</v>
      </c>
      <c r="AF14" s="75">
        <f>IFERROR((VLOOKUP(Appoggio!$B$4,A14:H14,8,FALSE)),0)</f>
        <v>0</v>
      </c>
      <c r="AH14" s="75">
        <f>IFERROR((VLOOKUP(Appoggio!$B$5,A14:H14,2,FALSE)),0)</f>
        <v>0</v>
      </c>
      <c r="AI14" s="75">
        <f>IFERROR((VLOOKUP(Appoggio!$B$5,A14:H14,3,FALSE)),0)</f>
        <v>0</v>
      </c>
      <c r="AJ14" s="75">
        <f>IFERROR((VLOOKUP(Appoggio!$B$5,A14:H14,4,FALSE)),0)</f>
        <v>0</v>
      </c>
      <c r="AK14" s="75">
        <f>IFERROR((VLOOKUP(Appoggio!$B$5,A14:H14,5,FALSE)),0)</f>
        <v>0</v>
      </c>
      <c r="AL14" s="75">
        <f>IFERROR((VLOOKUP(Appoggio!$B$5,A14:H14,6,FALSE)),0)</f>
        <v>0</v>
      </c>
      <c r="AM14" s="75">
        <f>IFERROR((VLOOKUP(Appoggio!$B$5,A14:H14,7,FALSE)),0)</f>
        <v>0</v>
      </c>
      <c r="AN14" s="75">
        <f>IFERROR((VLOOKUP(Appoggio!$B$5,A14:H14,8,FALSE)),0)</f>
        <v>0</v>
      </c>
    </row>
    <row r="15" spans="1:40" x14ac:dyDescent="0.2">
      <c r="A15" s="75" t="e">
        <f>'Riassuntivo mese'!#REF!</f>
        <v>#REF!</v>
      </c>
      <c r="B15" s="75" t="e">
        <f>'Riassuntivo mese'!#REF!</f>
        <v>#REF!</v>
      </c>
      <c r="C15" s="75" t="e">
        <f>'Riassuntivo mese'!#REF!</f>
        <v>#REF!</v>
      </c>
      <c r="D15" s="75" t="e">
        <f>'Riassuntivo mese'!#REF!</f>
        <v>#REF!</v>
      </c>
      <c r="E15" s="75" t="e">
        <f>'Riassuntivo mese'!#REF!</f>
        <v>#REF!</v>
      </c>
      <c r="F15" s="75" t="e">
        <f>'Riassuntivo mese'!#REF!</f>
        <v>#REF!</v>
      </c>
      <c r="G15" s="75" t="e">
        <f>'Riassuntivo mese'!#REF!</f>
        <v>#REF!</v>
      </c>
      <c r="H15" s="75" t="e">
        <f>'Riassuntivo mese'!#REF!</f>
        <v>#REF!</v>
      </c>
      <c r="J15" s="75">
        <f>IFERROR((VLOOKUP(Appoggio!$B$2,A15:H15,2,FALSE)),0)</f>
        <v>0</v>
      </c>
      <c r="K15" s="75">
        <f>IFERROR((VLOOKUP(Appoggio!$B$2,A15:H15,3,FALSE)),0)</f>
        <v>0</v>
      </c>
      <c r="L15" s="75">
        <f>IFERROR((VLOOKUP(Appoggio!$B$2,A15:H15,4,FALSE)),0)</f>
        <v>0</v>
      </c>
      <c r="M15" s="75">
        <f>IFERROR((VLOOKUP(Appoggio!$B$2,A15:H15,5,FALSE)),0)</f>
        <v>0</v>
      </c>
      <c r="N15" s="75">
        <f>IFERROR((VLOOKUP(Appoggio!$B$2,A15:H15,6,FALSE)),0)</f>
        <v>0</v>
      </c>
      <c r="O15" s="75">
        <f>IFERROR((VLOOKUP(Appoggio!$B$2,A15:H15,7,FALSE)),0)</f>
        <v>0</v>
      </c>
      <c r="P15" s="75">
        <f>IFERROR((VLOOKUP(Appoggio!$B$2,A15:H15,8,FALSE)),0)</f>
        <v>0</v>
      </c>
      <c r="R15" s="75">
        <f>IFERROR((VLOOKUP(Appoggio!$B$3,A15:H15,2,FALSE)),0)</f>
        <v>0</v>
      </c>
      <c r="S15" s="75">
        <f>IFERROR((VLOOKUP(Appoggio!$B$3,A15:H15,3,FALSE)),0)</f>
        <v>0</v>
      </c>
      <c r="T15" s="75">
        <f>IFERROR((VLOOKUP(Appoggio!$B$3,A15:H15,4,FALSE)),0)</f>
        <v>0</v>
      </c>
      <c r="U15" s="75">
        <f>IFERROR((VLOOKUP(Appoggio!$B$3,A15:H15,5,FALSE)),0)</f>
        <v>0</v>
      </c>
      <c r="V15" s="75">
        <f>IFERROR((VLOOKUP(Appoggio!$B$3,A15:H15,6,FALSE)),0)</f>
        <v>0</v>
      </c>
      <c r="W15" s="75">
        <f>IFERROR((VLOOKUP(Appoggio!$B$3,A15:H15,7,FALSE)),0)</f>
        <v>0</v>
      </c>
      <c r="X15" s="75">
        <f>IFERROR((VLOOKUP(Appoggio!$B$3,A15:H15,8,FALSE)),0)</f>
        <v>0</v>
      </c>
      <c r="Z15" s="75">
        <f>IFERROR((VLOOKUP(Appoggio!$B$4,A15:H15,2,FALSE)),0)</f>
        <v>0</v>
      </c>
      <c r="AA15" s="75">
        <f>IFERROR((VLOOKUP(Appoggio!$B$4,A15:H15,3,FALSE)),0)</f>
        <v>0</v>
      </c>
      <c r="AB15" s="75">
        <f>IFERROR((VLOOKUP(Appoggio!$B$4,A15:H15,4,FALSE)),0)</f>
        <v>0</v>
      </c>
      <c r="AC15" s="75">
        <f>IFERROR((VLOOKUP(Appoggio!$B$4,A15:H15,5,FALSE)),0)</f>
        <v>0</v>
      </c>
      <c r="AD15" s="75">
        <f>IFERROR((VLOOKUP(Appoggio!$B$4,A15:H15,6,FALSE)),0)</f>
        <v>0</v>
      </c>
      <c r="AE15" s="75">
        <f>IFERROR((VLOOKUP(Appoggio!$B$4,A15:H15,7,FALSE)),0)</f>
        <v>0</v>
      </c>
      <c r="AF15" s="75">
        <f>IFERROR((VLOOKUP(Appoggio!$B$4,A15:H15,8,FALSE)),0)</f>
        <v>0</v>
      </c>
      <c r="AH15" s="75">
        <f>IFERROR((VLOOKUP(Appoggio!$B$5,A15:H15,2,FALSE)),0)</f>
        <v>0</v>
      </c>
      <c r="AI15" s="75">
        <f>IFERROR((VLOOKUP(Appoggio!$B$5,A15:H15,3,FALSE)),0)</f>
        <v>0</v>
      </c>
      <c r="AJ15" s="75">
        <f>IFERROR((VLOOKUP(Appoggio!$B$5,A15:H15,4,FALSE)),0)</f>
        <v>0</v>
      </c>
      <c r="AK15" s="75">
        <f>IFERROR((VLOOKUP(Appoggio!$B$5,A15:H15,5,FALSE)),0)</f>
        <v>0</v>
      </c>
      <c r="AL15" s="75">
        <f>IFERROR((VLOOKUP(Appoggio!$B$5,A15:H15,6,FALSE)),0)</f>
        <v>0</v>
      </c>
      <c r="AM15" s="75">
        <f>IFERROR((VLOOKUP(Appoggio!$B$5,A15:H15,7,FALSE)),0)</f>
        <v>0</v>
      </c>
      <c r="AN15" s="75">
        <f>IFERROR((VLOOKUP(Appoggio!$B$5,A15:H15,8,FALSE)),0)</f>
        <v>0</v>
      </c>
    </row>
    <row r="16" spans="1:40" x14ac:dyDescent="0.2">
      <c r="A16" s="75" t="e">
        <f>'Riassuntivo mese'!#REF!</f>
        <v>#REF!</v>
      </c>
      <c r="B16" s="75" t="e">
        <f>'Riassuntivo mese'!#REF!</f>
        <v>#REF!</v>
      </c>
      <c r="C16" s="75" t="e">
        <f>'Riassuntivo mese'!#REF!</f>
        <v>#REF!</v>
      </c>
      <c r="D16" s="75" t="e">
        <f>'Riassuntivo mese'!#REF!</f>
        <v>#REF!</v>
      </c>
      <c r="E16" s="75" t="e">
        <f>'Riassuntivo mese'!#REF!</f>
        <v>#REF!</v>
      </c>
      <c r="F16" s="75" t="e">
        <f>'Riassuntivo mese'!#REF!</f>
        <v>#REF!</v>
      </c>
      <c r="G16" s="75" t="e">
        <f>'Riassuntivo mese'!#REF!</f>
        <v>#REF!</v>
      </c>
      <c r="H16" s="75" t="e">
        <f>'Riassuntivo mese'!#REF!</f>
        <v>#REF!</v>
      </c>
      <c r="J16" s="75">
        <f>IFERROR((VLOOKUP(Appoggio!$B$2,A16:H16,2,FALSE)),0)</f>
        <v>0</v>
      </c>
      <c r="K16" s="75">
        <f>IFERROR((VLOOKUP(Appoggio!$B$2,A16:H16,3,FALSE)),0)</f>
        <v>0</v>
      </c>
      <c r="L16" s="75">
        <f>IFERROR((VLOOKUP(Appoggio!$B$2,A16:H16,4,FALSE)),0)</f>
        <v>0</v>
      </c>
      <c r="M16" s="75">
        <f>IFERROR((VLOOKUP(Appoggio!$B$2,A16:H16,5,FALSE)),0)</f>
        <v>0</v>
      </c>
      <c r="N16" s="75">
        <f>IFERROR((VLOOKUP(Appoggio!$B$2,A16:H16,6,FALSE)),0)</f>
        <v>0</v>
      </c>
      <c r="O16" s="75">
        <f>IFERROR((VLOOKUP(Appoggio!$B$2,A16:H16,7,FALSE)),0)</f>
        <v>0</v>
      </c>
      <c r="P16" s="75">
        <f>IFERROR((VLOOKUP(Appoggio!$B$2,A16:H16,8,FALSE)),0)</f>
        <v>0</v>
      </c>
      <c r="R16" s="75">
        <f>IFERROR((VLOOKUP(Appoggio!$B$3,A16:H16,2,FALSE)),0)</f>
        <v>0</v>
      </c>
      <c r="S16" s="75">
        <f>IFERROR((VLOOKUP(Appoggio!$B$3,A16:H16,3,FALSE)),0)</f>
        <v>0</v>
      </c>
      <c r="T16" s="75">
        <f>IFERROR((VLOOKUP(Appoggio!$B$3,A16:H16,4,FALSE)),0)</f>
        <v>0</v>
      </c>
      <c r="U16" s="75">
        <f>IFERROR((VLOOKUP(Appoggio!$B$3,A16:H16,5,FALSE)),0)</f>
        <v>0</v>
      </c>
      <c r="V16" s="75">
        <f>IFERROR((VLOOKUP(Appoggio!$B$3,A16:H16,6,FALSE)),0)</f>
        <v>0</v>
      </c>
      <c r="W16" s="75">
        <f>IFERROR((VLOOKUP(Appoggio!$B$3,A16:H16,7,FALSE)),0)</f>
        <v>0</v>
      </c>
      <c r="X16" s="75">
        <f>IFERROR((VLOOKUP(Appoggio!$B$3,A16:H16,8,FALSE)),0)</f>
        <v>0</v>
      </c>
      <c r="Z16" s="75">
        <f>IFERROR((VLOOKUP(Appoggio!$B$4,A16:H16,2,FALSE)),0)</f>
        <v>0</v>
      </c>
      <c r="AA16" s="75">
        <f>IFERROR((VLOOKUP(Appoggio!$B$4,A16:H16,3,FALSE)),0)</f>
        <v>0</v>
      </c>
      <c r="AB16" s="75">
        <f>IFERROR((VLOOKUP(Appoggio!$B$4,A16:H16,4,FALSE)),0)</f>
        <v>0</v>
      </c>
      <c r="AC16" s="75">
        <f>IFERROR((VLOOKUP(Appoggio!$B$4,A16:H16,5,FALSE)),0)</f>
        <v>0</v>
      </c>
      <c r="AD16" s="75">
        <f>IFERROR((VLOOKUP(Appoggio!$B$4,A16:H16,6,FALSE)),0)</f>
        <v>0</v>
      </c>
      <c r="AE16" s="75">
        <f>IFERROR((VLOOKUP(Appoggio!$B$4,A16:H16,7,FALSE)),0)</f>
        <v>0</v>
      </c>
      <c r="AF16" s="75">
        <f>IFERROR((VLOOKUP(Appoggio!$B$4,A16:H16,8,FALSE)),0)</f>
        <v>0</v>
      </c>
      <c r="AH16" s="75">
        <f>IFERROR((VLOOKUP(Appoggio!$B$5,A16:H16,2,FALSE)),0)</f>
        <v>0</v>
      </c>
      <c r="AI16" s="75">
        <f>IFERROR((VLOOKUP(Appoggio!$B$5,A16:H16,3,FALSE)),0)</f>
        <v>0</v>
      </c>
      <c r="AJ16" s="75">
        <f>IFERROR((VLOOKUP(Appoggio!$B$5,A16:H16,4,FALSE)),0)</f>
        <v>0</v>
      </c>
      <c r="AK16" s="75">
        <f>IFERROR((VLOOKUP(Appoggio!$B$5,A16:H16,5,FALSE)),0)</f>
        <v>0</v>
      </c>
      <c r="AL16" s="75">
        <f>IFERROR((VLOOKUP(Appoggio!$B$5,A16:H16,6,FALSE)),0)</f>
        <v>0</v>
      </c>
      <c r="AM16" s="75">
        <f>IFERROR((VLOOKUP(Appoggio!$B$5,A16:H16,7,FALSE)),0)</f>
        <v>0</v>
      </c>
      <c r="AN16" s="75">
        <f>IFERROR((VLOOKUP(Appoggio!$B$5,A16:H16,8,FALSE)),0)</f>
        <v>0</v>
      </c>
    </row>
    <row r="17" spans="1:40" ht="25.5" x14ac:dyDescent="0.2">
      <c r="A17" s="75" t="str">
        <f>'Riassuntivo mese'!Q7</f>
        <v>AQ</v>
      </c>
      <c r="B17" s="75" t="str">
        <f>'Riassuntivo mese'!P7</f>
        <v>MOA</v>
      </c>
      <c r="C17" s="75" t="str">
        <f>'Riassuntivo mese'!D7</f>
        <v>Bardineto</v>
      </c>
      <c r="D17" s="75" t="str">
        <f>'Riassuntivo mese'!E7</f>
        <v>G/A99/BAR/4444/0</v>
      </c>
      <c r="E17" s="75" t="str">
        <f>'Riassuntivo mese'!F7</f>
        <v>Conduzione</v>
      </c>
      <c r="F17" s="75">
        <f>'Riassuntivo mese'!M7</f>
        <v>1601.64</v>
      </c>
      <c r="G17" s="75">
        <f>'Riassuntivo mese'!N7</f>
        <v>8.01</v>
      </c>
      <c r="H17" s="75">
        <f>'Riassuntivo mese'!O7</f>
        <v>1593.63</v>
      </c>
      <c r="J17" s="75" t="str">
        <f>IFERROR((VLOOKUP(Appoggio!$B$2,A17:H17,2,FALSE)),0)</f>
        <v>MOA</v>
      </c>
      <c r="K17" s="75" t="str">
        <f>IFERROR((VLOOKUP(Appoggio!$B$2,A17:H17,3,FALSE)),0)</f>
        <v>Bardineto</v>
      </c>
      <c r="L17" s="75" t="str">
        <f>IFERROR((VLOOKUP(Appoggio!$B$2,A17:H17,4,FALSE)),0)</f>
        <v>G/A99/BAR/4444/0</v>
      </c>
      <c r="M17" s="75" t="str">
        <f>IFERROR((VLOOKUP(Appoggio!$B$2,A17:H17,5,FALSE)),0)</f>
        <v>Conduzione</v>
      </c>
      <c r="N17" s="75">
        <f>IFERROR((VLOOKUP(Appoggio!$B$2,A17:H17,6,FALSE)),0)</f>
        <v>1601.64</v>
      </c>
      <c r="O17" s="75">
        <f>IFERROR((VLOOKUP(Appoggio!$B$2,A17:H17,7,FALSE)),0)</f>
        <v>8.01</v>
      </c>
      <c r="P17" s="75">
        <f>IFERROR((VLOOKUP(Appoggio!$B$2,A17:H17,8,FALSE)),0)</f>
        <v>1593.63</v>
      </c>
      <c r="R17" s="75">
        <f>IFERROR((VLOOKUP(Appoggio!$B$3,A17:H17,2,FALSE)),0)</f>
        <v>0</v>
      </c>
      <c r="S17" s="75">
        <f>IFERROR((VLOOKUP(Appoggio!$B$3,A17:H17,3,FALSE)),0)</f>
        <v>0</v>
      </c>
      <c r="T17" s="75">
        <f>IFERROR((VLOOKUP(Appoggio!$B$3,A17:H17,4,FALSE)),0)</f>
        <v>0</v>
      </c>
      <c r="U17" s="75">
        <f>IFERROR((VLOOKUP(Appoggio!$B$3,A17:H17,5,FALSE)),0)</f>
        <v>0</v>
      </c>
      <c r="V17" s="75">
        <f>IFERROR((VLOOKUP(Appoggio!$B$3,A17:H17,6,FALSE)),0)</f>
        <v>0</v>
      </c>
      <c r="W17" s="75">
        <f>IFERROR((VLOOKUP(Appoggio!$B$3,A17:H17,7,FALSE)),0)</f>
        <v>0</v>
      </c>
      <c r="X17" s="75">
        <f>IFERROR((VLOOKUP(Appoggio!$B$3,A17:H17,8,FALSE)),0)</f>
        <v>0</v>
      </c>
      <c r="Z17" s="75">
        <f>IFERROR((VLOOKUP(Appoggio!$B$4,A17:H17,2,FALSE)),0)</f>
        <v>0</v>
      </c>
      <c r="AA17" s="75">
        <f>IFERROR((VLOOKUP(Appoggio!$B$4,A17:H17,3,FALSE)),0)</f>
        <v>0</v>
      </c>
      <c r="AB17" s="75">
        <f>IFERROR((VLOOKUP(Appoggio!$B$4,A17:H17,4,FALSE)),0)</f>
        <v>0</v>
      </c>
      <c r="AC17" s="75">
        <f>IFERROR((VLOOKUP(Appoggio!$B$4,A17:H17,5,FALSE)),0)</f>
        <v>0</v>
      </c>
      <c r="AD17" s="75">
        <f>IFERROR((VLOOKUP(Appoggio!$B$4,A17:H17,6,FALSE)),0)</f>
        <v>0</v>
      </c>
      <c r="AE17" s="75">
        <f>IFERROR((VLOOKUP(Appoggio!$B$4,A17:H17,7,FALSE)),0)</f>
        <v>0</v>
      </c>
      <c r="AF17" s="75">
        <f>IFERROR((VLOOKUP(Appoggio!$B$4,A17:H17,8,FALSE)),0)</f>
        <v>0</v>
      </c>
      <c r="AH17" s="75">
        <f>IFERROR((VLOOKUP(Appoggio!$B$5,A17:H17,2,FALSE)),0)</f>
        <v>0</v>
      </c>
      <c r="AI17" s="75">
        <f>IFERROR((VLOOKUP(Appoggio!$B$5,A17:H17,3,FALSE)),0)</f>
        <v>0</v>
      </c>
      <c r="AJ17" s="75">
        <f>IFERROR((VLOOKUP(Appoggio!$B$5,A17:H17,4,FALSE)),0)</f>
        <v>0</v>
      </c>
      <c r="AK17" s="75">
        <f>IFERROR((VLOOKUP(Appoggio!$B$5,A17:H17,5,FALSE)),0)</f>
        <v>0</v>
      </c>
      <c r="AL17" s="75">
        <f>IFERROR((VLOOKUP(Appoggio!$B$5,A17:H17,6,FALSE)),0)</f>
        <v>0</v>
      </c>
      <c r="AM17" s="75">
        <f>IFERROR((VLOOKUP(Appoggio!$B$5,A17:H17,7,FALSE)),0)</f>
        <v>0</v>
      </c>
      <c r="AN17" s="75">
        <f>IFERROR((VLOOKUP(Appoggio!$B$5,A17:H17,8,FALSE)),0)</f>
        <v>0</v>
      </c>
    </row>
    <row r="18" spans="1:40" ht="25.5" x14ac:dyDescent="0.2">
      <c r="A18" s="75" t="str">
        <f>'Riassuntivo mese'!Q8</f>
        <v>AQ</v>
      </c>
      <c r="B18" s="75" t="str">
        <f>'Riassuntivo mese'!P8</f>
        <v>MOA</v>
      </c>
      <c r="C18" s="75" t="str">
        <f>'Riassuntivo mese'!D8</f>
        <v>Calizzano</v>
      </c>
      <c r="D18" s="75" t="str">
        <f>'Riassuntivo mese'!E8</f>
        <v>G/A99/CAL/4444/0</v>
      </c>
      <c r="E18" s="75" t="str">
        <f>'Riassuntivo mese'!F8</f>
        <v>Conduzione</v>
      </c>
      <c r="F18" s="75">
        <f>'Riassuntivo mese'!M8</f>
        <v>4995.72</v>
      </c>
      <c r="G18" s="75">
        <f>'Riassuntivo mese'!N8</f>
        <v>24.98</v>
      </c>
      <c r="H18" s="75">
        <f>'Riassuntivo mese'!O8</f>
        <v>4970.7400000000007</v>
      </c>
      <c r="J18" s="75" t="str">
        <f>IFERROR((VLOOKUP(Appoggio!$B$2,A18:H18,2,FALSE)),0)</f>
        <v>MOA</v>
      </c>
      <c r="K18" s="75" t="str">
        <f>IFERROR((VLOOKUP(Appoggio!$B$2,A18:H18,3,FALSE)),0)</f>
        <v>Calizzano</v>
      </c>
      <c r="L18" s="75" t="str">
        <f>IFERROR((VLOOKUP(Appoggio!$B$2,A18:H18,4,FALSE)),0)</f>
        <v>G/A99/CAL/4444/0</v>
      </c>
      <c r="M18" s="75" t="str">
        <f>IFERROR((VLOOKUP(Appoggio!$B$2,A18:H18,5,FALSE)),0)</f>
        <v>Conduzione</v>
      </c>
      <c r="N18" s="75">
        <f>IFERROR((VLOOKUP(Appoggio!$B$2,A18:H18,6,FALSE)),0)</f>
        <v>4995.72</v>
      </c>
      <c r="O18" s="75">
        <f>IFERROR((VLOOKUP(Appoggio!$B$2,A18:H18,7,FALSE)),0)</f>
        <v>24.98</v>
      </c>
      <c r="P18" s="75">
        <f>IFERROR((VLOOKUP(Appoggio!$B$2,A18:H18,8,FALSE)),0)</f>
        <v>4970.7400000000007</v>
      </c>
      <c r="R18" s="75">
        <f>IFERROR((VLOOKUP(Appoggio!$B$3,A18:H18,2,FALSE)),0)</f>
        <v>0</v>
      </c>
      <c r="S18" s="75">
        <f>IFERROR((VLOOKUP(Appoggio!$B$3,A18:H18,3,FALSE)),0)</f>
        <v>0</v>
      </c>
      <c r="T18" s="75">
        <f>IFERROR((VLOOKUP(Appoggio!$B$3,A18:H18,4,FALSE)),0)</f>
        <v>0</v>
      </c>
      <c r="U18" s="75">
        <f>IFERROR((VLOOKUP(Appoggio!$B$3,A18:H18,5,FALSE)),0)</f>
        <v>0</v>
      </c>
      <c r="V18" s="75">
        <f>IFERROR((VLOOKUP(Appoggio!$B$3,A18:H18,6,FALSE)),0)</f>
        <v>0</v>
      </c>
      <c r="W18" s="75">
        <f>IFERROR((VLOOKUP(Appoggio!$B$3,A18:H18,7,FALSE)),0)</f>
        <v>0</v>
      </c>
      <c r="X18" s="75">
        <f>IFERROR((VLOOKUP(Appoggio!$B$3,A18:H18,8,FALSE)),0)</f>
        <v>0</v>
      </c>
      <c r="Z18" s="75">
        <f>IFERROR((VLOOKUP(Appoggio!$B$4,A18:H18,2,FALSE)),0)</f>
        <v>0</v>
      </c>
      <c r="AA18" s="75">
        <f>IFERROR((VLOOKUP(Appoggio!$B$4,A18:H18,3,FALSE)),0)</f>
        <v>0</v>
      </c>
      <c r="AB18" s="75">
        <f>IFERROR((VLOOKUP(Appoggio!$B$4,A18:H18,4,FALSE)),0)</f>
        <v>0</v>
      </c>
      <c r="AC18" s="75">
        <f>IFERROR((VLOOKUP(Appoggio!$B$4,A18:H18,5,FALSE)),0)</f>
        <v>0</v>
      </c>
      <c r="AD18" s="75">
        <f>IFERROR((VLOOKUP(Appoggio!$B$4,A18:H18,6,FALSE)),0)</f>
        <v>0</v>
      </c>
      <c r="AE18" s="75">
        <f>IFERROR((VLOOKUP(Appoggio!$B$4,A18:H18,7,FALSE)),0)</f>
        <v>0</v>
      </c>
      <c r="AF18" s="75">
        <f>IFERROR((VLOOKUP(Appoggio!$B$4,A18:H18,8,FALSE)),0)</f>
        <v>0</v>
      </c>
      <c r="AH18" s="75">
        <f>IFERROR((VLOOKUP(Appoggio!$B$5,A18:H18,2,FALSE)),0)</f>
        <v>0</v>
      </c>
      <c r="AI18" s="75">
        <f>IFERROR((VLOOKUP(Appoggio!$B$5,A18:H18,3,FALSE)),0)</f>
        <v>0</v>
      </c>
      <c r="AJ18" s="75">
        <f>IFERROR((VLOOKUP(Appoggio!$B$5,A18:H18,4,FALSE)),0)</f>
        <v>0</v>
      </c>
      <c r="AK18" s="75">
        <f>IFERROR((VLOOKUP(Appoggio!$B$5,A18:H18,5,FALSE)),0)</f>
        <v>0</v>
      </c>
      <c r="AL18" s="75">
        <f>IFERROR((VLOOKUP(Appoggio!$B$5,A18:H18,6,FALSE)),0)</f>
        <v>0</v>
      </c>
      <c r="AM18" s="75">
        <f>IFERROR((VLOOKUP(Appoggio!$B$5,A18:H18,7,FALSE)),0)</f>
        <v>0</v>
      </c>
      <c r="AN18" s="75">
        <f>IFERROR((VLOOKUP(Appoggio!$B$5,A18:H18,8,FALSE)),0)</f>
        <v>0</v>
      </c>
    </row>
    <row r="19" spans="1:40" x14ac:dyDescent="0.2">
      <c r="A19" s="75" t="e">
        <f>'Riassuntivo mese'!#REF!</f>
        <v>#REF!</v>
      </c>
      <c r="B19" s="75" t="e">
        <f>'Riassuntivo mese'!#REF!</f>
        <v>#REF!</v>
      </c>
      <c r="C19" s="75" t="e">
        <f>'Riassuntivo mese'!#REF!</f>
        <v>#REF!</v>
      </c>
      <c r="D19" s="75" t="e">
        <f>'Riassuntivo mese'!#REF!</f>
        <v>#REF!</v>
      </c>
      <c r="E19" s="75" t="e">
        <f>'Riassuntivo mese'!#REF!</f>
        <v>#REF!</v>
      </c>
      <c r="F19" s="75" t="e">
        <f>'Riassuntivo mese'!#REF!</f>
        <v>#REF!</v>
      </c>
      <c r="G19" s="75" t="e">
        <f>'Riassuntivo mese'!#REF!</f>
        <v>#REF!</v>
      </c>
      <c r="H19" s="75" t="e">
        <f>'Riassuntivo mese'!#REF!</f>
        <v>#REF!</v>
      </c>
      <c r="J19" s="75">
        <f>IFERROR((VLOOKUP(Appoggio!$B$2,A19:H19,2,FALSE)),0)</f>
        <v>0</v>
      </c>
      <c r="K19" s="75">
        <f>IFERROR((VLOOKUP(Appoggio!$B$2,A19:H19,3,FALSE)),0)</f>
        <v>0</v>
      </c>
      <c r="L19" s="75">
        <f>IFERROR((VLOOKUP(Appoggio!$B$2,A19:H19,4,FALSE)),0)</f>
        <v>0</v>
      </c>
      <c r="M19" s="75">
        <f>IFERROR((VLOOKUP(Appoggio!$B$2,A19:H19,5,FALSE)),0)</f>
        <v>0</v>
      </c>
      <c r="N19" s="75">
        <f>IFERROR((VLOOKUP(Appoggio!$B$2,A19:H19,6,FALSE)),0)</f>
        <v>0</v>
      </c>
      <c r="O19" s="75">
        <f>IFERROR((VLOOKUP(Appoggio!$B$2,A19:H19,7,FALSE)),0)</f>
        <v>0</v>
      </c>
      <c r="P19" s="75">
        <f>IFERROR((VLOOKUP(Appoggio!$B$2,A19:H19,8,FALSE)),0)</f>
        <v>0</v>
      </c>
      <c r="R19" s="75">
        <f>IFERROR((VLOOKUP(Appoggio!$B$3,A19:H19,2,FALSE)),0)</f>
        <v>0</v>
      </c>
      <c r="S19" s="75">
        <f>IFERROR((VLOOKUP(Appoggio!$B$3,A19:H19,3,FALSE)),0)</f>
        <v>0</v>
      </c>
      <c r="T19" s="75">
        <f>IFERROR((VLOOKUP(Appoggio!$B$3,A19:H19,4,FALSE)),0)</f>
        <v>0</v>
      </c>
      <c r="U19" s="75">
        <f>IFERROR((VLOOKUP(Appoggio!$B$3,A19:H19,5,FALSE)),0)</f>
        <v>0</v>
      </c>
      <c r="V19" s="75">
        <f>IFERROR((VLOOKUP(Appoggio!$B$3,A19:H19,6,FALSE)),0)</f>
        <v>0</v>
      </c>
      <c r="W19" s="75">
        <f>IFERROR((VLOOKUP(Appoggio!$B$3,A19:H19,7,FALSE)),0)</f>
        <v>0</v>
      </c>
      <c r="X19" s="75">
        <f>IFERROR((VLOOKUP(Appoggio!$B$3,A19:H19,8,FALSE)),0)</f>
        <v>0</v>
      </c>
      <c r="Z19" s="75">
        <f>IFERROR((VLOOKUP(Appoggio!$B$4,A19:H19,2,FALSE)),0)</f>
        <v>0</v>
      </c>
      <c r="AA19" s="75">
        <f>IFERROR((VLOOKUP(Appoggio!$B$4,A19:H19,3,FALSE)),0)</f>
        <v>0</v>
      </c>
      <c r="AB19" s="75">
        <f>IFERROR((VLOOKUP(Appoggio!$B$4,A19:H19,4,FALSE)),0)</f>
        <v>0</v>
      </c>
      <c r="AC19" s="75">
        <f>IFERROR((VLOOKUP(Appoggio!$B$4,A19:H19,5,FALSE)),0)</f>
        <v>0</v>
      </c>
      <c r="AD19" s="75">
        <f>IFERROR((VLOOKUP(Appoggio!$B$4,A19:H19,6,FALSE)),0)</f>
        <v>0</v>
      </c>
      <c r="AE19" s="75">
        <f>IFERROR((VLOOKUP(Appoggio!$B$4,A19:H19,7,FALSE)),0)</f>
        <v>0</v>
      </c>
      <c r="AF19" s="75">
        <f>IFERROR((VLOOKUP(Appoggio!$B$4,A19:H19,8,FALSE)),0)</f>
        <v>0</v>
      </c>
      <c r="AH19" s="75">
        <f>IFERROR((VLOOKUP(Appoggio!$B$5,A19:H19,2,FALSE)),0)</f>
        <v>0</v>
      </c>
      <c r="AI19" s="75">
        <f>IFERROR((VLOOKUP(Appoggio!$B$5,A19:H19,3,FALSE)),0)</f>
        <v>0</v>
      </c>
      <c r="AJ19" s="75">
        <f>IFERROR((VLOOKUP(Appoggio!$B$5,A19:H19,4,FALSE)),0)</f>
        <v>0</v>
      </c>
      <c r="AK19" s="75">
        <f>IFERROR((VLOOKUP(Appoggio!$B$5,A19:H19,5,FALSE)),0)</f>
        <v>0</v>
      </c>
      <c r="AL19" s="75">
        <f>IFERROR((VLOOKUP(Appoggio!$B$5,A19:H19,6,FALSE)),0)</f>
        <v>0</v>
      </c>
      <c r="AM19" s="75">
        <f>IFERROR((VLOOKUP(Appoggio!$B$5,A19:H19,7,FALSE)),0)</f>
        <v>0</v>
      </c>
      <c r="AN19" s="75">
        <f>IFERROR((VLOOKUP(Appoggio!$B$5,A19:H19,8,FALSE)),0)</f>
        <v>0</v>
      </c>
    </row>
    <row r="20" spans="1:40" x14ac:dyDescent="0.2">
      <c r="A20" s="75" t="e">
        <f>'Riassuntivo mese'!#REF!</f>
        <v>#REF!</v>
      </c>
      <c r="B20" s="75" t="e">
        <f>'Riassuntivo mese'!#REF!</f>
        <v>#REF!</v>
      </c>
      <c r="C20" s="75" t="e">
        <f>'Riassuntivo mese'!#REF!</f>
        <v>#REF!</v>
      </c>
      <c r="D20" s="75" t="e">
        <f>'Riassuntivo mese'!#REF!</f>
        <v>#REF!</v>
      </c>
      <c r="E20" s="75" t="e">
        <f>'Riassuntivo mese'!#REF!</f>
        <v>#REF!</v>
      </c>
      <c r="F20" s="75" t="e">
        <f>'Riassuntivo mese'!#REF!</f>
        <v>#REF!</v>
      </c>
      <c r="G20" s="75" t="e">
        <f>'Riassuntivo mese'!#REF!</f>
        <v>#REF!</v>
      </c>
      <c r="H20" s="75" t="e">
        <f>'Riassuntivo mese'!#REF!</f>
        <v>#REF!</v>
      </c>
      <c r="J20" s="75">
        <f>IFERROR((VLOOKUP(Appoggio!$B$2,A20:H20,2,FALSE)),0)</f>
        <v>0</v>
      </c>
      <c r="K20" s="75">
        <f>IFERROR((VLOOKUP(Appoggio!$B$2,A20:H20,3,FALSE)),0)</f>
        <v>0</v>
      </c>
      <c r="L20" s="75">
        <f>IFERROR((VLOOKUP(Appoggio!$B$2,A20:H20,4,FALSE)),0)</f>
        <v>0</v>
      </c>
      <c r="M20" s="75">
        <f>IFERROR((VLOOKUP(Appoggio!$B$2,A20:H20,5,FALSE)),0)</f>
        <v>0</v>
      </c>
      <c r="N20" s="75">
        <f>IFERROR((VLOOKUP(Appoggio!$B$2,A20:H20,6,FALSE)),0)</f>
        <v>0</v>
      </c>
      <c r="O20" s="75">
        <f>IFERROR((VLOOKUP(Appoggio!$B$2,A20:H20,7,FALSE)),0)</f>
        <v>0</v>
      </c>
      <c r="P20" s="75">
        <f>IFERROR((VLOOKUP(Appoggio!$B$2,A20:H20,8,FALSE)),0)</f>
        <v>0</v>
      </c>
      <c r="R20" s="75">
        <f>IFERROR((VLOOKUP(Appoggio!$B$3,A20:H20,2,FALSE)),0)</f>
        <v>0</v>
      </c>
      <c r="S20" s="75">
        <f>IFERROR((VLOOKUP(Appoggio!$B$3,A20:H20,3,FALSE)),0)</f>
        <v>0</v>
      </c>
      <c r="T20" s="75">
        <f>IFERROR((VLOOKUP(Appoggio!$B$3,A20:H20,4,FALSE)),0)</f>
        <v>0</v>
      </c>
      <c r="U20" s="75">
        <f>IFERROR((VLOOKUP(Appoggio!$B$3,A20:H20,5,FALSE)),0)</f>
        <v>0</v>
      </c>
      <c r="V20" s="75">
        <f>IFERROR((VLOOKUP(Appoggio!$B$3,A20:H20,6,FALSE)),0)</f>
        <v>0</v>
      </c>
      <c r="W20" s="75">
        <f>IFERROR((VLOOKUP(Appoggio!$B$3,A20:H20,7,FALSE)),0)</f>
        <v>0</v>
      </c>
      <c r="X20" s="75">
        <f>IFERROR((VLOOKUP(Appoggio!$B$3,A20:H20,8,FALSE)),0)</f>
        <v>0</v>
      </c>
      <c r="Z20" s="75">
        <f>IFERROR((VLOOKUP(Appoggio!$B$4,A20:H20,2,FALSE)),0)</f>
        <v>0</v>
      </c>
      <c r="AA20" s="75">
        <f>IFERROR((VLOOKUP(Appoggio!$B$4,A20:H20,3,FALSE)),0)</f>
        <v>0</v>
      </c>
      <c r="AB20" s="75">
        <f>IFERROR((VLOOKUP(Appoggio!$B$4,A20:H20,4,FALSE)),0)</f>
        <v>0</v>
      </c>
      <c r="AC20" s="75">
        <f>IFERROR((VLOOKUP(Appoggio!$B$4,A20:H20,5,FALSE)),0)</f>
        <v>0</v>
      </c>
      <c r="AD20" s="75">
        <f>IFERROR((VLOOKUP(Appoggio!$B$4,A20:H20,6,FALSE)),0)</f>
        <v>0</v>
      </c>
      <c r="AE20" s="75">
        <f>IFERROR((VLOOKUP(Appoggio!$B$4,A20:H20,7,FALSE)),0)</f>
        <v>0</v>
      </c>
      <c r="AF20" s="75">
        <f>IFERROR((VLOOKUP(Appoggio!$B$4,A20:H20,8,FALSE)),0)</f>
        <v>0</v>
      </c>
      <c r="AH20" s="75">
        <f>IFERROR((VLOOKUP(Appoggio!$B$5,A20:H20,2,FALSE)),0)</f>
        <v>0</v>
      </c>
      <c r="AI20" s="75">
        <f>IFERROR((VLOOKUP(Appoggio!$B$5,A20:H20,3,FALSE)),0)</f>
        <v>0</v>
      </c>
      <c r="AJ20" s="75">
        <f>IFERROR((VLOOKUP(Appoggio!$B$5,A20:H20,4,FALSE)),0)</f>
        <v>0</v>
      </c>
      <c r="AK20" s="75">
        <f>IFERROR((VLOOKUP(Appoggio!$B$5,A20:H20,5,FALSE)),0)</f>
        <v>0</v>
      </c>
      <c r="AL20" s="75">
        <f>IFERROR((VLOOKUP(Appoggio!$B$5,A20:H20,6,FALSE)),0)</f>
        <v>0</v>
      </c>
      <c r="AM20" s="75">
        <f>IFERROR((VLOOKUP(Appoggio!$B$5,A20:H20,7,FALSE)),0)</f>
        <v>0</v>
      </c>
      <c r="AN20" s="75">
        <f>IFERROR((VLOOKUP(Appoggio!$B$5,A20:H20,8,FALSE)),0)</f>
        <v>0</v>
      </c>
    </row>
    <row r="21" spans="1:40" ht="51" x14ac:dyDescent="0.2">
      <c r="A21" s="75" t="str">
        <f>'Riassuntivo mese'!Q9</f>
        <v>AQ</v>
      </c>
      <c r="B21" s="75" t="str">
        <f>'Riassuntivo mese'!P9</f>
        <v>MOF</v>
      </c>
      <c r="C21" s="75" t="str">
        <f>'Riassuntivo mese'!D9</f>
        <v>Bardineto</v>
      </c>
      <c r="D21" s="75" t="str">
        <f>'Riassuntivo mese'!E9</f>
        <v>G/F99/BAR/4444/0</v>
      </c>
      <c r="E21" s="75" t="str">
        <f>'Riassuntivo mese'!F9</f>
        <v>Interventi autospurgo</v>
      </c>
      <c r="F21" s="75">
        <f>'Riassuntivo mese'!M9</f>
        <v>0</v>
      </c>
      <c r="G21" s="75">
        <f>'Riassuntivo mese'!N9</f>
        <v>0</v>
      </c>
      <c r="H21" s="75">
        <f>'Riassuntivo mese'!O9</f>
        <v>0</v>
      </c>
      <c r="J21" s="75" t="str">
        <f>IFERROR((VLOOKUP(Appoggio!$B$2,A21:H21,2,FALSE)),0)</f>
        <v>MOF</v>
      </c>
      <c r="K21" s="75" t="str">
        <f>IFERROR((VLOOKUP(Appoggio!$B$2,A21:H21,3,FALSE)),0)</f>
        <v>Bardineto</v>
      </c>
      <c r="L21" s="75" t="str">
        <f>IFERROR((VLOOKUP(Appoggio!$B$2,A21:H21,4,FALSE)),0)</f>
        <v>G/F99/BAR/4444/0</v>
      </c>
      <c r="M21" s="75" t="str">
        <f>IFERROR((VLOOKUP(Appoggio!$B$2,A21:H21,5,FALSE)),0)</f>
        <v>Interventi autospurgo</v>
      </c>
      <c r="N21" s="75">
        <f>IFERROR((VLOOKUP(Appoggio!$B$2,A21:H21,6,FALSE)),0)</f>
        <v>0</v>
      </c>
      <c r="O21" s="75">
        <f>IFERROR((VLOOKUP(Appoggio!$B$2,A21:H21,7,FALSE)),0)</f>
        <v>0</v>
      </c>
      <c r="P21" s="75">
        <f>IFERROR((VLOOKUP(Appoggio!$B$2,A21:H21,8,FALSE)),0)</f>
        <v>0</v>
      </c>
      <c r="R21" s="75">
        <f>IFERROR((VLOOKUP(Appoggio!$B$3,A21:H21,2,FALSE)),0)</f>
        <v>0</v>
      </c>
      <c r="S21" s="75">
        <f>IFERROR((VLOOKUP(Appoggio!$B$3,A21:H21,3,FALSE)),0)</f>
        <v>0</v>
      </c>
      <c r="T21" s="75">
        <f>IFERROR((VLOOKUP(Appoggio!$B$3,A21:H21,4,FALSE)),0)</f>
        <v>0</v>
      </c>
      <c r="U21" s="75">
        <f>IFERROR((VLOOKUP(Appoggio!$B$3,A21:H21,5,FALSE)),0)</f>
        <v>0</v>
      </c>
      <c r="V21" s="75">
        <f>IFERROR((VLOOKUP(Appoggio!$B$3,A21:H21,6,FALSE)),0)</f>
        <v>0</v>
      </c>
      <c r="W21" s="75">
        <f>IFERROR((VLOOKUP(Appoggio!$B$3,A21:H21,7,FALSE)),0)</f>
        <v>0</v>
      </c>
      <c r="X21" s="75">
        <f>IFERROR((VLOOKUP(Appoggio!$B$3,A21:H21,8,FALSE)),0)</f>
        <v>0</v>
      </c>
      <c r="Z21" s="75">
        <f>IFERROR((VLOOKUP(Appoggio!$B$4,A21:H21,2,FALSE)),0)</f>
        <v>0</v>
      </c>
      <c r="AA21" s="75">
        <f>IFERROR((VLOOKUP(Appoggio!$B$4,A21:H21,3,FALSE)),0)</f>
        <v>0</v>
      </c>
      <c r="AB21" s="75">
        <f>IFERROR((VLOOKUP(Appoggio!$B$4,A21:H21,4,FALSE)),0)</f>
        <v>0</v>
      </c>
      <c r="AC21" s="75">
        <f>IFERROR((VLOOKUP(Appoggio!$B$4,A21:H21,5,FALSE)),0)</f>
        <v>0</v>
      </c>
      <c r="AD21" s="75">
        <f>IFERROR((VLOOKUP(Appoggio!$B$4,A21:H21,6,FALSE)),0)</f>
        <v>0</v>
      </c>
      <c r="AE21" s="75">
        <f>IFERROR((VLOOKUP(Appoggio!$B$4,A21:H21,7,FALSE)),0)</f>
        <v>0</v>
      </c>
      <c r="AF21" s="75">
        <f>IFERROR((VLOOKUP(Appoggio!$B$4,A21:H21,8,FALSE)),0)</f>
        <v>0</v>
      </c>
      <c r="AH21" s="75">
        <f>IFERROR((VLOOKUP(Appoggio!$B$5,A21:H21,2,FALSE)),0)</f>
        <v>0</v>
      </c>
      <c r="AI21" s="75">
        <f>IFERROR((VLOOKUP(Appoggio!$B$5,A21:H21,3,FALSE)),0)</f>
        <v>0</v>
      </c>
      <c r="AJ21" s="75">
        <f>IFERROR((VLOOKUP(Appoggio!$B$5,A21:H21,4,FALSE)),0)</f>
        <v>0</v>
      </c>
      <c r="AK21" s="75">
        <f>IFERROR((VLOOKUP(Appoggio!$B$5,A21:H21,5,FALSE)),0)</f>
        <v>0</v>
      </c>
      <c r="AL21" s="75">
        <f>IFERROR((VLOOKUP(Appoggio!$B$5,A21:H21,6,FALSE)),0)</f>
        <v>0</v>
      </c>
      <c r="AM21" s="75">
        <f>IFERROR((VLOOKUP(Appoggio!$B$5,A21:H21,7,FALSE)),0)</f>
        <v>0</v>
      </c>
      <c r="AN21" s="75">
        <f>IFERROR((VLOOKUP(Appoggio!$B$5,A21:H21,8,FALSE)),0)</f>
        <v>0</v>
      </c>
    </row>
    <row r="22" spans="1:40" ht="51" x14ac:dyDescent="0.2">
      <c r="A22" s="75" t="str">
        <f>'Riassuntivo mese'!Q10</f>
        <v>AQ</v>
      </c>
      <c r="B22" s="75" t="str">
        <f>'Riassuntivo mese'!P10</f>
        <v>MOF</v>
      </c>
      <c r="C22" s="75" t="str">
        <f>'Riassuntivo mese'!D10</f>
        <v>Calizzano</v>
      </c>
      <c r="D22" s="75" t="str">
        <f>'Riassuntivo mese'!E10</f>
        <v>G/F99/CAL/4444/0</v>
      </c>
      <c r="E22" s="75" t="str">
        <f>'Riassuntivo mese'!F10</f>
        <v>Interventi autospurgo</v>
      </c>
      <c r="F22" s="75">
        <f>'Riassuntivo mese'!M10</f>
        <v>122.06</v>
      </c>
      <c r="G22" s="75">
        <f>'Riassuntivo mese'!N10</f>
        <v>0.61</v>
      </c>
      <c r="H22" s="75">
        <f>'Riassuntivo mese'!O10</f>
        <v>121.45</v>
      </c>
      <c r="J22" s="75" t="str">
        <f>IFERROR((VLOOKUP(Appoggio!$B$2,A22:H22,2,FALSE)),0)</f>
        <v>MOF</v>
      </c>
      <c r="K22" s="75" t="str">
        <f>IFERROR((VLOOKUP(Appoggio!$B$2,A22:H22,3,FALSE)),0)</f>
        <v>Calizzano</v>
      </c>
      <c r="L22" s="75" t="str">
        <f>IFERROR((VLOOKUP(Appoggio!$B$2,A22:H22,4,FALSE)),0)</f>
        <v>G/F99/CAL/4444/0</v>
      </c>
      <c r="M22" s="75" t="str">
        <f>IFERROR((VLOOKUP(Appoggio!$B$2,A22:H22,5,FALSE)),0)</f>
        <v>Interventi autospurgo</v>
      </c>
      <c r="N22" s="75">
        <f>IFERROR((VLOOKUP(Appoggio!$B$2,A22:H22,6,FALSE)),0)</f>
        <v>122.06</v>
      </c>
      <c r="O22" s="75">
        <f>IFERROR((VLOOKUP(Appoggio!$B$2,A22:H22,7,FALSE)),0)</f>
        <v>0.61</v>
      </c>
      <c r="P22" s="75">
        <f>IFERROR((VLOOKUP(Appoggio!$B$2,A22:H22,8,FALSE)),0)</f>
        <v>121.45</v>
      </c>
      <c r="R22" s="75">
        <f>IFERROR((VLOOKUP(Appoggio!$B$3,A22:H22,2,FALSE)),0)</f>
        <v>0</v>
      </c>
      <c r="S22" s="75">
        <f>IFERROR((VLOOKUP(Appoggio!$B$3,A22:H22,3,FALSE)),0)</f>
        <v>0</v>
      </c>
      <c r="T22" s="75">
        <f>IFERROR((VLOOKUP(Appoggio!$B$3,A22:H22,4,FALSE)),0)</f>
        <v>0</v>
      </c>
      <c r="U22" s="75">
        <f>IFERROR((VLOOKUP(Appoggio!$B$3,A22:H22,5,FALSE)),0)</f>
        <v>0</v>
      </c>
      <c r="V22" s="75">
        <f>IFERROR((VLOOKUP(Appoggio!$B$3,A22:H22,6,FALSE)),0)</f>
        <v>0</v>
      </c>
      <c r="W22" s="75">
        <f>IFERROR((VLOOKUP(Appoggio!$B$3,A22:H22,7,FALSE)),0)</f>
        <v>0</v>
      </c>
      <c r="X22" s="75">
        <f>IFERROR((VLOOKUP(Appoggio!$B$3,A22:H22,8,FALSE)),0)</f>
        <v>0</v>
      </c>
      <c r="Z22" s="75">
        <f>IFERROR((VLOOKUP(Appoggio!$B$4,A22:H22,2,FALSE)),0)</f>
        <v>0</v>
      </c>
      <c r="AA22" s="75">
        <f>IFERROR((VLOOKUP(Appoggio!$B$4,A22:H22,3,FALSE)),0)</f>
        <v>0</v>
      </c>
      <c r="AB22" s="75">
        <f>IFERROR((VLOOKUP(Appoggio!$B$4,A22:H22,4,FALSE)),0)</f>
        <v>0</v>
      </c>
      <c r="AC22" s="75">
        <f>IFERROR((VLOOKUP(Appoggio!$B$4,A22:H22,5,FALSE)),0)</f>
        <v>0</v>
      </c>
      <c r="AD22" s="75">
        <f>IFERROR((VLOOKUP(Appoggio!$B$4,A22:H22,6,FALSE)),0)</f>
        <v>0</v>
      </c>
      <c r="AE22" s="75">
        <f>IFERROR((VLOOKUP(Appoggio!$B$4,A22:H22,7,FALSE)),0)</f>
        <v>0</v>
      </c>
      <c r="AF22" s="75">
        <f>IFERROR((VLOOKUP(Appoggio!$B$4,A22:H22,8,FALSE)),0)</f>
        <v>0</v>
      </c>
      <c r="AH22" s="75">
        <f>IFERROR((VLOOKUP(Appoggio!$B$5,A22:H22,2,FALSE)),0)</f>
        <v>0</v>
      </c>
      <c r="AI22" s="75">
        <f>IFERROR((VLOOKUP(Appoggio!$B$5,A22:H22,3,FALSE)),0)</f>
        <v>0</v>
      </c>
      <c r="AJ22" s="75">
        <f>IFERROR((VLOOKUP(Appoggio!$B$5,A22:H22,4,FALSE)),0)</f>
        <v>0</v>
      </c>
      <c r="AK22" s="75">
        <f>IFERROR((VLOOKUP(Appoggio!$B$5,A22:H22,5,FALSE)),0)</f>
        <v>0</v>
      </c>
      <c r="AL22" s="75">
        <f>IFERROR((VLOOKUP(Appoggio!$B$5,A22:H22,6,FALSE)),0)</f>
        <v>0</v>
      </c>
      <c r="AM22" s="75">
        <f>IFERROR((VLOOKUP(Appoggio!$B$5,A22:H22,7,FALSE)),0)</f>
        <v>0</v>
      </c>
      <c r="AN22" s="75">
        <f>IFERROR((VLOOKUP(Appoggio!$B$5,A22:H22,8,FALSE)),0)</f>
        <v>0</v>
      </c>
    </row>
    <row r="23" spans="1:40" x14ac:dyDescent="0.2">
      <c r="A23" s="75" t="e">
        <f>'Riassuntivo mese'!#REF!</f>
        <v>#REF!</v>
      </c>
      <c r="B23" s="75" t="e">
        <f>'Riassuntivo mese'!#REF!</f>
        <v>#REF!</v>
      </c>
      <c r="C23" s="75" t="e">
        <f>'Riassuntivo mese'!#REF!</f>
        <v>#REF!</v>
      </c>
      <c r="D23" s="75" t="e">
        <f>'Riassuntivo mese'!#REF!</f>
        <v>#REF!</v>
      </c>
      <c r="E23" s="75" t="e">
        <f>'Riassuntivo mese'!#REF!</f>
        <v>#REF!</v>
      </c>
      <c r="F23" s="75" t="e">
        <f>'Riassuntivo mese'!#REF!</f>
        <v>#REF!</v>
      </c>
      <c r="G23" s="75" t="e">
        <f>'Riassuntivo mese'!#REF!</f>
        <v>#REF!</v>
      </c>
      <c r="H23" s="75" t="e">
        <f>'Riassuntivo mese'!#REF!</f>
        <v>#REF!</v>
      </c>
      <c r="J23" s="75">
        <f>IFERROR((VLOOKUP(Appoggio!$B$2,A23:H23,2,FALSE)),0)</f>
        <v>0</v>
      </c>
      <c r="K23" s="75">
        <f>IFERROR((VLOOKUP(Appoggio!$B$2,A23:H23,3,FALSE)),0)</f>
        <v>0</v>
      </c>
      <c r="L23" s="75">
        <f>IFERROR((VLOOKUP(Appoggio!$B$2,A23:H23,4,FALSE)),0)</f>
        <v>0</v>
      </c>
      <c r="M23" s="75">
        <f>IFERROR((VLOOKUP(Appoggio!$B$2,A23:H23,5,FALSE)),0)</f>
        <v>0</v>
      </c>
      <c r="N23" s="75">
        <f>IFERROR((VLOOKUP(Appoggio!$B$2,A23:H23,6,FALSE)),0)</f>
        <v>0</v>
      </c>
      <c r="O23" s="75">
        <f>IFERROR((VLOOKUP(Appoggio!$B$2,A23:H23,7,FALSE)),0)</f>
        <v>0</v>
      </c>
      <c r="P23" s="75">
        <f>IFERROR((VLOOKUP(Appoggio!$B$2,A23:H23,8,FALSE)),0)</f>
        <v>0</v>
      </c>
      <c r="R23" s="75">
        <f>IFERROR((VLOOKUP(Appoggio!$B$3,A23:H23,2,FALSE)),0)</f>
        <v>0</v>
      </c>
      <c r="S23" s="75">
        <f>IFERROR((VLOOKUP(Appoggio!$B$3,A23:H23,3,FALSE)),0)</f>
        <v>0</v>
      </c>
      <c r="T23" s="75">
        <f>IFERROR((VLOOKUP(Appoggio!$B$3,A23:H23,4,FALSE)),0)</f>
        <v>0</v>
      </c>
      <c r="U23" s="75">
        <f>IFERROR((VLOOKUP(Appoggio!$B$3,A23:H23,5,FALSE)),0)</f>
        <v>0</v>
      </c>
      <c r="V23" s="75">
        <f>IFERROR((VLOOKUP(Appoggio!$B$3,A23:H23,6,FALSE)),0)</f>
        <v>0</v>
      </c>
      <c r="W23" s="75">
        <f>IFERROR((VLOOKUP(Appoggio!$B$3,A23:H23,7,FALSE)),0)</f>
        <v>0</v>
      </c>
      <c r="X23" s="75">
        <f>IFERROR((VLOOKUP(Appoggio!$B$3,A23:H23,8,FALSE)),0)</f>
        <v>0</v>
      </c>
      <c r="Z23" s="75">
        <f>IFERROR((VLOOKUP(Appoggio!$B$4,A23:H23,2,FALSE)),0)</f>
        <v>0</v>
      </c>
      <c r="AA23" s="75">
        <f>IFERROR((VLOOKUP(Appoggio!$B$4,A23:H23,3,FALSE)),0)</f>
        <v>0</v>
      </c>
      <c r="AB23" s="75">
        <f>IFERROR((VLOOKUP(Appoggio!$B$4,A23:H23,4,FALSE)),0)</f>
        <v>0</v>
      </c>
      <c r="AC23" s="75">
        <f>IFERROR((VLOOKUP(Appoggio!$B$4,A23:H23,5,FALSE)),0)</f>
        <v>0</v>
      </c>
      <c r="AD23" s="75">
        <f>IFERROR((VLOOKUP(Appoggio!$B$4,A23:H23,6,FALSE)),0)</f>
        <v>0</v>
      </c>
      <c r="AE23" s="75">
        <f>IFERROR((VLOOKUP(Appoggio!$B$4,A23:H23,7,FALSE)),0)</f>
        <v>0</v>
      </c>
      <c r="AF23" s="75">
        <f>IFERROR((VLOOKUP(Appoggio!$B$4,A23:H23,8,FALSE)),0)</f>
        <v>0</v>
      </c>
      <c r="AH23" s="75">
        <f>IFERROR((VLOOKUP(Appoggio!$B$5,A23:H23,2,FALSE)),0)</f>
        <v>0</v>
      </c>
      <c r="AI23" s="75">
        <f>IFERROR((VLOOKUP(Appoggio!$B$5,A23:H23,3,FALSE)),0)</f>
        <v>0</v>
      </c>
      <c r="AJ23" s="75">
        <f>IFERROR((VLOOKUP(Appoggio!$B$5,A23:H23,4,FALSE)),0)</f>
        <v>0</v>
      </c>
      <c r="AK23" s="75">
        <f>IFERROR((VLOOKUP(Appoggio!$B$5,A23:H23,5,FALSE)),0)</f>
        <v>0</v>
      </c>
      <c r="AL23" s="75">
        <f>IFERROR((VLOOKUP(Appoggio!$B$5,A23:H23,6,FALSE)),0)</f>
        <v>0</v>
      </c>
      <c r="AM23" s="75">
        <f>IFERROR((VLOOKUP(Appoggio!$B$5,A23:H23,7,FALSE)),0)</f>
        <v>0</v>
      </c>
      <c r="AN23" s="75">
        <f>IFERROR((VLOOKUP(Appoggio!$B$5,A23:H23,8,FALSE)),0)</f>
        <v>0</v>
      </c>
    </row>
    <row r="24" spans="1:40" x14ac:dyDescent="0.2">
      <c r="A24" s="75" t="e">
        <f>'Riassuntivo mese'!#REF!</f>
        <v>#REF!</v>
      </c>
      <c r="B24" s="75" t="e">
        <f>'Riassuntivo mese'!#REF!</f>
        <v>#REF!</v>
      </c>
      <c r="C24" s="75" t="e">
        <f>'Riassuntivo mese'!#REF!</f>
        <v>#REF!</v>
      </c>
      <c r="D24" s="75" t="e">
        <f>'Riassuntivo mese'!#REF!</f>
        <v>#REF!</v>
      </c>
      <c r="E24" s="75" t="e">
        <f>'Riassuntivo mese'!#REF!</f>
        <v>#REF!</v>
      </c>
      <c r="F24" s="75" t="e">
        <f>'Riassuntivo mese'!#REF!</f>
        <v>#REF!</v>
      </c>
      <c r="G24" s="75" t="e">
        <f>'Riassuntivo mese'!#REF!</f>
        <v>#REF!</v>
      </c>
      <c r="H24" s="75" t="e">
        <f>'Riassuntivo mese'!#REF!</f>
        <v>#REF!</v>
      </c>
      <c r="J24" s="75">
        <f>IFERROR((VLOOKUP(Appoggio!$B$2,A24:H24,2,FALSE)),0)</f>
        <v>0</v>
      </c>
      <c r="K24" s="75">
        <f>IFERROR((VLOOKUP(Appoggio!$B$2,A24:H24,3,FALSE)),0)</f>
        <v>0</v>
      </c>
      <c r="L24" s="75">
        <f>IFERROR((VLOOKUP(Appoggio!$B$2,A24:H24,4,FALSE)),0)</f>
        <v>0</v>
      </c>
      <c r="M24" s="75">
        <f>IFERROR((VLOOKUP(Appoggio!$B$2,A24:H24,5,FALSE)),0)</f>
        <v>0</v>
      </c>
      <c r="N24" s="75">
        <f>IFERROR((VLOOKUP(Appoggio!$B$2,A24:H24,6,FALSE)),0)</f>
        <v>0</v>
      </c>
      <c r="O24" s="75">
        <f>IFERROR((VLOOKUP(Appoggio!$B$2,A24:H24,7,FALSE)),0)</f>
        <v>0</v>
      </c>
      <c r="P24" s="75">
        <f>IFERROR((VLOOKUP(Appoggio!$B$2,A24:H24,8,FALSE)),0)</f>
        <v>0</v>
      </c>
      <c r="R24" s="75">
        <f>IFERROR((VLOOKUP(Appoggio!$B$3,A24:H24,2,FALSE)),0)</f>
        <v>0</v>
      </c>
      <c r="S24" s="75">
        <f>IFERROR((VLOOKUP(Appoggio!$B$3,A24:H24,3,FALSE)),0)</f>
        <v>0</v>
      </c>
      <c r="T24" s="75">
        <f>IFERROR((VLOOKUP(Appoggio!$B$3,A24:H24,4,FALSE)),0)</f>
        <v>0</v>
      </c>
      <c r="U24" s="75">
        <f>IFERROR((VLOOKUP(Appoggio!$B$3,A24:H24,5,FALSE)),0)</f>
        <v>0</v>
      </c>
      <c r="V24" s="75">
        <f>IFERROR((VLOOKUP(Appoggio!$B$3,A24:H24,6,FALSE)),0)</f>
        <v>0</v>
      </c>
      <c r="W24" s="75">
        <f>IFERROR((VLOOKUP(Appoggio!$B$3,A24:H24,7,FALSE)),0)</f>
        <v>0</v>
      </c>
      <c r="X24" s="75">
        <f>IFERROR((VLOOKUP(Appoggio!$B$3,A24:H24,8,FALSE)),0)</f>
        <v>0</v>
      </c>
      <c r="Z24" s="75">
        <f>IFERROR((VLOOKUP(Appoggio!$B$4,A24:H24,2,FALSE)),0)</f>
        <v>0</v>
      </c>
      <c r="AA24" s="75">
        <f>IFERROR((VLOOKUP(Appoggio!$B$4,A24:H24,3,FALSE)),0)</f>
        <v>0</v>
      </c>
      <c r="AB24" s="75">
        <f>IFERROR((VLOOKUP(Appoggio!$B$4,A24:H24,4,FALSE)),0)</f>
        <v>0</v>
      </c>
      <c r="AC24" s="75">
        <f>IFERROR((VLOOKUP(Appoggio!$B$4,A24:H24,5,FALSE)),0)</f>
        <v>0</v>
      </c>
      <c r="AD24" s="75">
        <f>IFERROR((VLOOKUP(Appoggio!$B$4,A24:H24,6,FALSE)),0)</f>
        <v>0</v>
      </c>
      <c r="AE24" s="75">
        <f>IFERROR((VLOOKUP(Appoggio!$B$4,A24:H24,7,FALSE)),0)</f>
        <v>0</v>
      </c>
      <c r="AF24" s="75">
        <f>IFERROR((VLOOKUP(Appoggio!$B$4,A24:H24,8,FALSE)),0)</f>
        <v>0</v>
      </c>
      <c r="AH24" s="75">
        <f>IFERROR((VLOOKUP(Appoggio!$B$5,A24:H24,2,FALSE)),0)</f>
        <v>0</v>
      </c>
      <c r="AI24" s="75">
        <f>IFERROR((VLOOKUP(Appoggio!$B$5,A24:H24,3,FALSE)),0)</f>
        <v>0</v>
      </c>
      <c r="AJ24" s="75">
        <f>IFERROR((VLOOKUP(Appoggio!$B$5,A24:H24,4,FALSE)),0)</f>
        <v>0</v>
      </c>
      <c r="AK24" s="75">
        <f>IFERROR((VLOOKUP(Appoggio!$B$5,A24:H24,5,FALSE)),0)</f>
        <v>0</v>
      </c>
      <c r="AL24" s="75">
        <f>IFERROR((VLOOKUP(Appoggio!$B$5,A24:H24,6,FALSE)),0)</f>
        <v>0</v>
      </c>
      <c r="AM24" s="75">
        <f>IFERROR((VLOOKUP(Appoggio!$B$5,A24:H24,7,FALSE)),0)</f>
        <v>0</v>
      </c>
      <c r="AN24" s="75">
        <f>IFERROR((VLOOKUP(Appoggio!$B$5,A24:H24,8,FALSE)),0)</f>
        <v>0</v>
      </c>
    </row>
    <row r="25" spans="1:40" ht="102" x14ac:dyDescent="0.2">
      <c r="A25" s="75" t="str">
        <f>'Riassuntivo mese'!Q11</f>
        <v>AQ</v>
      </c>
      <c r="B25" s="75" t="str">
        <f>'Riassuntivo mese'!P11</f>
        <v>MSA</v>
      </c>
      <c r="C25" s="75" t="str">
        <f>'Riassuntivo mese'!D11</f>
        <v>Calizzano</v>
      </c>
      <c r="D25" s="75" t="str">
        <f>'Riassuntivo mese'!E11</f>
        <v>I/A02/CAL/M999/0</v>
      </c>
      <c r="E25" s="75" t="str">
        <f>'Riassuntivo mese'!F11</f>
        <v>CAL_270524_VIA FILIPPOLEALE/SP490_MSA_T</v>
      </c>
      <c r="F25" s="75">
        <f>'Riassuntivo mese'!M11</f>
        <v>604.83000000000004</v>
      </c>
      <c r="G25" s="75">
        <f>'Riassuntivo mese'!N11</f>
        <v>3.02</v>
      </c>
      <c r="H25" s="75">
        <f>'Riassuntivo mese'!O11</f>
        <v>601.81000000000006</v>
      </c>
      <c r="J25" s="75" t="str">
        <f>IFERROR((VLOOKUP(Appoggio!$B$2,A25:H25,2,FALSE)),0)</f>
        <v>MSA</v>
      </c>
      <c r="K25" s="75" t="str">
        <f>IFERROR((VLOOKUP(Appoggio!$B$2,A25:H25,3,FALSE)),0)</f>
        <v>Calizzano</v>
      </c>
      <c r="L25" s="75" t="str">
        <f>IFERROR((VLOOKUP(Appoggio!$B$2,A25:H25,4,FALSE)),0)</f>
        <v>I/A02/CAL/M999/0</v>
      </c>
      <c r="M25" s="75" t="str">
        <f>IFERROR((VLOOKUP(Appoggio!$B$2,A25:H25,5,FALSE)),0)</f>
        <v>CAL_270524_VIA FILIPPOLEALE/SP490_MSA_T</v>
      </c>
      <c r="N25" s="75">
        <f>IFERROR((VLOOKUP(Appoggio!$B$2,A25:H25,6,FALSE)),0)</f>
        <v>604.83000000000004</v>
      </c>
      <c r="O25" s="75">
        <f>IFERROR((VLOOKUP(Appoggio!$B$2,A25:H25,7,FALSE)),0)</f>
        <v>3.02</v>
      </c>
      <c r="P25" s="75">
        <f>IFERROR((VLOOKUP(Appoggio!$B$2,A25:H25,8,FALSE)),0)</f>
        <v>601.81000000000006</v>
      </c>
      <c r="R25" s="75">
        <f>IFERROR((VLOOKUP(Appoggio!$B$3,A25:H25,2,FALSE)),0)</f>
        <v>0</v>
      </c>
      <c r="S25" s="75">
        <f>IFERROR((VLOOKUP(Appoggio!$B$3,A25:H25,3,FALSE)),0)</f>
        <v>0</v>
      </c>
      <c r="T25" s="75">
        <f>IFERROR((VLOOKUP(Appoggio!$B$3,A25:H25,4,FALSE)),0)</f>
        <v>0</v>
      </c>
      <c r="U25" s="75">
        <f>IFERROR((VLOOKUP(Appoggio!$B$3,A25:H25,5,FALSE)),0)</f>
        <v>0</v>
      </c>
      <c r="V25" s="75">
        <f>IFERROR((VLOOKUP(Appoggio!$B$3,A25:H25,6,FALSE)),0)</f>
        <v>0</v>
      </c>
      <c r="W25" s="75">
        <f>IFERROR((VLOOKUP(Appoggio!$B$3,A25:H25,7,FALSE)),0)</f>
        <v>0</v>
      </c>
      <c r="X25" s="75">
        <f>IFERROR((VLOOKUP(Appoggio!$B$3,A25:H25,8,FALSE)),0)</f>
        <v>0</v>
      </c>
      <c r="Z25" s="75">
        <f>IFERROR((VLOOKUP(Appoggio!$B$4,A25:H25,2,FALSE)),0)</f>
        <v>0</v>
      </c>
      <c r="AA25" s="75">
        <f>IFERROR((VLOOKUP(Appoggio!$B$4,A25:H25,3,FALSE)),0)</f>
        <v>0</v>
      </c>
      <c r="AB25" s="75">
        <f>IFERROR((VLOOKUP(Appoggio!$B$4,A25:H25,4,FALSE)),0)</f>
        <v>0</v>
      </c>
      <c r="AC25" s="75">
        <f>IFERROR((VLOOKUP(Appoggio!$B$4,A25:H25,5,FALSE)),0)</f>
        <v>0</v>
      </c>
      <c r="AD25" s="75">
        <f>IFERROR((VLOOKUP(Appoggio!$B$4,A25:H25,6,FALSE)),0)</f>
        <v>0</v>
      </c>
      <c r="AE25" s="75">
        <f>IFERROR((VLOOKUP(Appoggio!$B$4,A25:H25,7,FALSE)),0)</f>
        <v>0</v>
      </c>
      <c r="AF25" s="75">
        <f>IFERROR((VLOOKUP(Appoggio!$B$4,A25:H25,8,FALSE)),0)</f>
        <v>0</v>
      </c>
      <c r="AH25" s="75">
        <f>IFERROR((VLOOKUP(Appoggio!$B$5,A25:H25,2,FALSE)),0)</f>
        <v>0</v>
      </c>
      <c r="AI25" s="75">
        <f>IFERROR((VLOOKUP(Appoggio!$B$5,A25:H25,3,FALSE)),0)</f>
        <v>0</v>
      </c>
      <c r="AJ25" s="75">
        <f>IFERROR((VLOOKUP(Appoggio!$B$5,A25:H25,4,FALSE)),0)</f>
        <v>0</v>
      </c>
      <c r="AK25" s="75">
        <f>IFERROR((VLOOKUP(Appoggio!$B$5,A25:H25,5,FALSE)),0)</f>
        <v>0</v>
      </c>
      <c r="AL25" s="75">
        <f>IFERROR((VLOOKUP(Appoggio!$B$5,A25:H25,6,FALSE)),0)</f>
        <v>0</v>
      </c>
      <c r="AM25" s="75">
        <f>IFERROR((VLOOKUP(Appoggio!$B$5,A25:H25,7,FALSE)),0)</f>
        <v>0</v>
      </c>
      <c r="AN25" s="75">
        <f>IFERROR((VLOOKUP(Appoggio!$B$5,A25:H25,8,FALSE)),0)</f>
        <v>0</v>
      </c>
    </row>
    <row r="26" spans="1:40" ht="102" x14ac:dyDescent="0.2">
      <c r="A26" s="75" t="str">
        <f>'Riassuntivo mese'!Q12</f>
        <v>AQ</v>
      </c>
      <c r="B26" s="75" t="str">
        <f>'Riassuntivo mese'!P12</f>
        <v>MSF</v>
      </c>
      <c r="C26" s="75" t="str">
        <f>'Riassuntivo mese'!D12</f>
        <v>Calizzano</v>
      </c>
      <c r="D26" s="75" t="str">
        <f>'Riassuntivo mese'!E12</f>
        <v>I/F11/CAL/M999/0</v>
      </c>
      <c r="E26" s="75" t="str">
        <f>'Riassuntivo mese'!F12</f>
        <v>CAL_040424_PZZA VITTORIO VENETO_MSF_T</v>
      </c>
      <c r="F26" s="75">
        <f>'Riassuntivo mese'!M12</f>
        <v>472.06</v>
      </c>
      <c r="G26" s="75">
        <f>'Riassuntivo mese'!N12</f>
        <v>2.36</v>
      </c>
      <c r="H26" s="75">
        <f>'Riassuntivo mese'!O12</f>
        <v>469.7</v>
      </c>
      <c r="J26" s="75" t="str">
        <f>IFERROR((VLOOKUP(Appoggio!$B$2,A26:H26,2,FALSE)),0)</f>
        <v>MSF</v>
      </c>
      <c r="K26" s="75" t="str">
        <f>IFERROR((VLOOKUP(Appoggio!$B$2,A26:H26,3,FALSE)),0)</f>
        <v>Calizzano</v>
      </c>
      <c r="L26" s="75" t="str">
        <f>IFERROR((VLOOKUP(Appoggio!$B$2,A26:H26,4,FALSE)),0)</f>
        <v>I/F11/CAL/M999/0</v>
      </c>
      <c r="M26" s="75" t="str">
        <f>IFERROR((VLOOKUP(Appoggio!$B$2,A26:H26,5,FALSE)),0)</f>
        <v>CAL_040424_PZZA VITTORIO VENETO_MSF_T</v>
      </c>
      <c r="N26" s="75">
        <f>IFERROR((VLOOKUP(Appoggio!$B$2,A26:H26,6,FALSE)),0)</f>
        <v>472.06</v>
      </c>
      <c r="O26" s="75">
        <f>IFERROR((VLOOKUP(Appoggio!$B$2,A26:H26,7,FALSE)),0)</f>
        <v>2.36</v>
      </c>
      <c r="P26" s="75">
        <f>IFERROR((VLOOKUP(Appoggio!$B$2,A26:H26,8,FALSE)),0)</f>
        <v>469.7</v>
      </c>
      <c r="R26" s="75">
        <f>IFERROR((VLOOKUP(Appoggio!$B$3,A26:H26,2,FALSE)),0)</f>
        <v>0</v>
      </c>
      <c r="S26" s="75">
        <f>IFERROR((VLOOKUP(Appoggio!$B$3,A26:H26,3,FALSE)),0)</f>
        <v>0</v>
      </c>
      <c r="T26" s="75">
        <f>IFERROR((VLOOKUP(Appoggio!$B$3,A26:H26,4,FALSE)),0)</f>
        <v>0</v>
      </c>
      <c r="U26" s="75">
        <f>IFERROR((VLOOKUP(Appoggio!$B$3,A26:H26,5,FALSE)),0)</f>
        <v>0</v>
      </c>
      <c r="V26" s="75">
        <f>IFERROR((VLOOKUP(Appoggio!$B$3,A26:H26,6,FALSE)),0)</f>
        <v>0</v>
      </c>
      <c r="W26" s="75">
        <f>IFERROR((VLOOKUP(Appoggio!$B$3,A26:H26,7,FALSE)),0)</f>
        <v>0</v>
      </c>
      <c r="X26" s="75">
        <f>IFERROR((VLOOKUP(Appoggio!$B$3,A26:H26,8,FALSE)),0)</f>
        <v>0</v>
      </c>
      <c r="Z26" s="75">
        <f>IFERROR((VLOOKUP(Appoggio!$B$4,A26:H26,2,FALSE)),0)</f>
        <v>0</v>
      </c>
      <c r="AA26" s="75">
        <f>IFERROR((VLOOKUP(Appoggio!$B$4,A26:H26,3,FALSE)),0)</f>
        <v>0</v>
      </c>
      <c r="AB26" s="75">
        <f>IFERROR((VLOOKUP(Appoggio!$B$4,A26:H26,4,FALSE)),0)</f>
        <v>0</v>
      </c>
      <c r="AC26" s="75">
        <f>IFERROR((VLOOKUP(Appoggio!$B$4,A26:H26,5,FALSE)),0)</f>
        <v>0</v>
      </c>
      <c r="AD26" s="75">
        <f>IFERROR((VLOOKUP(Appoggio!$B$4,A26:H26,6,FALSE)),0)</f>
        <v>0</v>
      </c>
      <c r="AE26" s="75">
        <f>IFERROR((VLOOKUP(Appoggio!$B$4,A26:H26,7,FALSE)),0)</f>
        <v>0</v>
      </c>
      <c r="AF26" s="75">
        <f>IFERROR((VLOOKUP(Appoggio!$B$4,A26:H26,8,FALSE)),0)</f>
        <v>0</v>
      </c>
      <c r="AH26" s="75">
        <f>IFERROR((VLOOKUP(Appoggio!$B$5,A26:H26,2,FALSE)),0)</f>
        <v>0</v>
      </c>
      <c r="AI26" s="75">
        <f>IFERROR((VLOOKUP(Appoggio!$B$5,A26:H26,3,FALSE)),0)</f>
        <v>0</v>
      </c>
      <c r="AJ26" s="75">
        <f>IFERROR((VLOOKUP(Appoggio!$B$5,A26:H26,4,FALSE)),0)</f>
        <v>0</v>
      </c>
      <c r="AK26" s="75">
        <f>IFERROR((VLOOKUP(Appoggio!$B$5,A26:H26,5,FALSE)),0)</f>
        <v>0</v>
      </c>
      <c r="AL26" s="75">
        <f>IFERROR((VLOOKUP(Appoggio!$B$5,A26:H26,6,FALSE)),0)</f>
        <v>0</v>
      </c>
      <c r="AM26" s="75">
        <f>IFERROR((VLOOKUP(Appoggio!$B$5,A26:H26,7,FALSE)),0)</f>
        <v>0</v>
      </c>
      <c r="AN26" s="75">
        <f>IFERROR((VLOOKUP(Appoggio!$B$5,A26:H26,8,FALSE)),0)</f>
        <v>0</v>
      </c>
    </row>
    <row r="27" spans="1:40" ht="89.25" x14ac:dyDescent="0.2">
      <c r="A27" s="75" t="str">
        <f>'Riassuntivo mese'!Q13</f>
        <v>AQ</v>
      </c>
      <c r="B27" s="75" t="str">
        <f>'Riassuntivo mese'!P13</f>
        <v>MSA</v>
      </c>
      <c r="C27" s="75" t="str">
        <f>'Riassuntivo mese'!D13</f>
        <v>Calizzano</v>
      </c>
      <c r="D27" s="75" t="str">
        <f>'Riassuntivo mese'!E13</f>
        <v>I/A02/CAL/M999/0</v>
      </c>
      <c r="E27" s="75" t="str">
        <f>'Riassuntivo mese'!F13</f>
        <v>CAL_030724_MANDATA DURANTE_MSA_T</v>
      </c>
      <c r="F27" s="75">
        <f>'Riassuntivo mese'!M13</f>
        <v>1346.55</v>
      </c>
      <c r="G27" s="75">
        <f>'Riassuntivo mese'!N13</f>
        <v>6.73</v>
      </c>
      <c r="H27" s="75">
        <f>'Riassuntivo mese'!O13</f>
        <v>1339.82</v>
      </c>
      <c r="J27" s="75" t="str">
        <f>IFERROR((VLOOKUP(Appoggio!$B$2,A27:H27,2,FALSE)),0)</f>
        <v>MSA</v>
      </c>
      <c r="K27" s="75" t="str">
        <f>IFERROR((VLOOKUP(Appoggio!$B$2,A27:H27,3,FALSE)),0)</f>
        <v>Calizzano</v>
      </c>
      <c r="L27" s="75" t="str">
        <f>IFERROR((VLOOKUP(Appoggio!$B$2,A27:H27,4,FALSE)),0)</f>
        <v>I/A02/CAL/M999/0</v>
      </c>
      <c r="M27" s="75" t="str">
        <f>IFERROR((VLOOKUP(Appoggio!$B$2,A27:H27,5,FALSE)),0)</f>
        <v>CAL_030724_MANDATA DURANTE_MSA_T</v>
      </c>
      <c r="N27" s="75">
        <f>IFERROR((VLOOKUP(Appoggio!$B$2,A27:H27,6,FALSE)),0)</f>
        <v>1346.55</v>
      </c>
      <c r="O27" s="75">
        <f>IFERROR((VLOOKUP(Appoggio!$B$2,A27:H27,7,FALSE)),0)</f>
        <v>6.73</v>
      </c>
      <c r="P27" s="75">
        <f>IFERROR((VLOOKUP(Appoggio!$B$2,A27:H27,8,FALSE)),0)</f>
        <v>1339.82</v>
      </c>
      <c r="R27" s="75">
        <f>IFERROR((VLOOKUP(Appoggio!$B$3,A27:H27,2,FALSE)),0)</f>
        <v>0</v>
      </c>
      <c r="S27" s="75">
        <f>IFERROR((VLOOKUP(Appoggio!$B$3,A27:H27,3,FALSE)),0)</f>
        <v>0</v>
      </c>
      <c r="T27" s="75">
        <f>IFERROR((VLOOKUP(Appoggio!$B$3,A27:H27,4,FALSE)),0)</f>
        <v>0</v>
      </c>
      <c r="U27" s="75">
        <f>IFERROR((VLOOKUP(Appoggio!$B$3,A27:H27,5,FALSE)),0)</f>
        <v>0</v>
      </c>
      <c r="V27" s="75">
        <f>IFERROR((VLOOKUP(Appoggio!$B$3,A27:H27,6,FALSE)),0)</f>
        <v>0</v>
      </c>
      <c r="W27" s="75">
        <f>IFERROR((VLOOKUP(Appoggio!$B$3,A27:H27,7,FALSE)),0)</f>
        <v>0</v>
      </c>
      <c r="X27" s="75">
        <f>IFERROR((VLOOKUP(Appoggio!$B$3,A27:H27,8,FALSE)),0)</f>
        <v>0</v>
      </c>
      <c r="Z27" s="75">
        <f>IFERROR((VLOOKUP(Appoggio!$B$4,A27:H27,2,FALSE)),0)</f>
        <v>0</v>
      </c>
      <c r="AA27" s="75">
        <f>IFERROR((VLOOKUP(Appoggio!$B$4,A27:H27,3,FALSE)),0)</f>
        <v>0</v>
      </c>
      <c r="AB27" s="75">
        <f>IFERROR((VLOOKUP(Appoggio!$B$4,A27:H27,4,FALSE)),0)</f>
        <v>0</v>
      </c>
      <c r="AC27" s="75">
        <f>IFERROR((VLOOKUP(Appoggio!$B$4,A27:H27,5,FALSE)),0)</f>
        <v>0</v>
      </c>
      <c r="AD27" s="75">
        <f>IFERROR((VLOOKUP(Appoggio!$B$4,A27:H27,6,FALSE)),0)</f>
        <v>0</v>
      </c>
      <c r="AE27" s="75">
        <f>IFERROR((VLOOKUP(Appoggio!$B$4,A27:H27,7,FALSE)),0)</f>
        <v>0</v>
      </c>
      <c r="AF27" s="75">
        <f>IFERROR((VLOOKUP(Appoggio!$B$4,A27:H27,8,FALSE)),0)</f>
        <v>0</v>
      </c>
      <c r="AH27" s="75">
        <f>IFERROR((VLOOKUP(Appoggio!$B$5,A27:H27,2,FALSE)),0)</f>
        <v>0</v>
      </c>
      <c r="AI27" s="75">
        <f>IFERROR((VLOOKUP(Appoggio!$B$5,A27:H27,3,FALSE)),0)</f>
        <v>0</v>
      </c>
      <c r="AJ27" s="75">
        <f>IFERROR((VLOOKUP(Appoggio!$B$5,A27:H27,4,FALSE)),0)</f>
        <v>0</v>
      </c>
      <c r="AK27" s="75">
        <f>IFERROR((VLOOKUP(Appoggio!$B$5,A27:H27,5,FALSE)),0)</f>
        <v>0</v>
      </c>
      <c r="AL27" s="75">
        <f>IFERROR((VLOOKUP(Appoggio!$B$5,A27:H27,6,FALSE)),0)</f>
        <v>0</v>
      </c>
      <c r="AM27" s="75">
        <f>IFERROR((VLOOKUP(Appoggio!$B$5,A27:H27,7,FALSE)),0)</f>
        <v>0</v>
      </c>
      <c r="AN27" s="75">
        <f>IFERROR((VLOOKUP(Appoggio!$B$5,A27:H27,8,FALSE)),0)</f>
        <v>0</v>
      </c>
    </row>
    <row r="28" spans="1:40" x14ac:dyDescent="0.2">
      <c r="A28" s="75" t="e">
        <f>'Riassuntivo mese'!#REF!</f>
        <v>#REF!</v>
      </c>
      <c r="B28" s="75" t="e">
        <f>'Riassuntivo mese'!#REF!</f>
        <v>#REF!</v>
      </c>
      <c r="C28" s="75" t="e">
        <f>'Riassuntivo mese'!#REF!</f>
        <v>#REF!</v>
      </c>
      <c r="D28" s="75" t="e">
        <f>'Riassuntivo mese'!#REF!</f>
        <v>#REF!</v>
      </c>
      <c r="E28" s="75" t="e">
        <f>'Riassuntivo mese'!#REF!</f>
        <v>#REF!</v>
      </c>
      <c r="F28" s="75" t="e">
        <f>'Riassuntivo mese'!#REF!</f>
        <v>#REF!</v>
      </c>
      <c r="G28" s="75" t="e">
        <f>'Riassuntivo mese'!#REF!</f>
        <v>#REF!</v>
      </c>
      <c r="H28" s="75" t="e">
        <f>'Riassuntivo mese'!#REF!</f>
        <v>#REF!</v>
      </c>
      <c r="J28" s="75">
        <f>IFERROR((VLOOKUP(Appoggio!$B$2,A28:H28,2,FALSE)),0)</f>
        <v>0</v>
      </c>
      <c r="K28" s="75">
        <f>IFERROR((VLOOKUP(Appoggio!$B$2,A28:H28,3,FALSE)),0)</f>
        <v>0</v>
      </c>
      <c r="L28" s="75">
        <f>IFERROR((VLOOKUP(Appoggio!$B$2,A28:H28,4,FALSE)),0)</f>
        <v>0</v>
      </c>
      <c r="M28" s="75">
        <f>IFERROR((VLOOKUP(Appoggio!$B$2,A28:H28,5,FALSE)),0)</f>
        <v>0</v>
      </c>
      <c r="N28" s="75">
        <f>IFERROR((VLOOKUP(Appoggio!$B$2,A28:H28,6,FALSE)),0)</f>
        <v>0</v>
      </c>
      <c r="O28" s="75">
        <f>IFERROR((VLOOKUP(Appoggio!$B$2,A28:H28,7,FALSE)),0)</f>
        <v>0</v>
      </c>
      <c r="P28" s="75">
        <f>IFERROR((VLOOKUP(Appoggio!$B$2,A28:H28,8,FALSE)),0)</f>
        <v>0</v>
      </c>
      <c r="R28" s="75">
        <f>IFERROR((VLOOKUP(Appoggio!$B$3,A28:H28,2,FALSE)),0)</f>
        <v>0</v>
      </c>
      <c r="S28" s="75">
        <f>IFERROR((VLOOKUP(Appoggio!$B$3,A28:H28,3,FALSE)),0)</f>
        <v>0</v>
      </c>
      <c r="T28" s="75">
        <f>IFERROR((VLOOKUP(Appoggio!$B$3,A28:H28,4,FALSE)),0)</f>
        <v>0</v>
      </c>
      <c r="U28" s="75">
        <f>IFERROR((VLOOKUP(Appoggio!$B$3,A28:H28,5,FALSE)),0)</f>
        <v>0</v>
      </c>
      <c r="V28" s="75">
        <f>IFERROR((VLOOKUP(Appoggio!$B$3,A28:H28,6,FALSE)),0)</f>
        <v>0</v>
      </c>
      <c r="W28" s="75">
        <f>IFERROR((VLOOKUP(Appoggio!$B$3,A28:H28,7,FALSE)),0)</f>
        <v>0</v>
      </c>
      <c r="X28" s="75">
        <f>IFERROR((VLOOKUP(Appoggio!$B$3,A28:H28,8,FALSE)),0)</f>
        <v>0</v>
      </c>
      <c r="Z28" s="75">
        <f>IFERROR((VLOOKUP(Appoggio!$B$4,A28:H28,2,FALSE)),0)</f>
        <v>0</v>
      </c>
      <c r="AA28" s="75">
        <f>IFERROR((VLOOKUP(Appoggio!$B$4,A28:H28,3,FALSE)),0)</f>
        <v>0</v>
      </c>
      <c r="AB28" s="75">
        <f>IFERROR((VLOOKUP(Appoggio!$B$4,A28:H28,4,FALSE)),0)</f>
        <v>0</v>
      </c>
      <c r="AC28" s="75">
        <f>IFERROR((VLOOKUP(Appoggio!$B$4,A28:H28,5,FALSE)),0)</f>
        <v>0</v>
      </c>
      <c r="AD28" s="75">
        <f>IFERROR((VLOOKUP(Appoggio!$B$4,A28:H28,6,FALSE)),0)</f>
        <v>0</v>
      </c>
      <c r="AE28" s="75">
        <f>IFERROR((VLOOKUP(Appoggio!$B$4,A28:H28,7,FALSE)),0)</f>
        <v>0</v>
      </c>
      <c r="AF28" s="75">
        <f>IFERROR((VLOOKUP(Appoggio!$B$4,A28:H28,8,FALSE)),0)</f>
        <v>0</v>
      </c>
      <c r="AH28" s="75">
        <f>IFERROR((VLOOKUP(Appoggio!$B$5,A28:H28,2,FALSE)),0)</f>
        <v>0</v>
      </c>
      <c r="AI28" s="75">
        <f>IFERROR((VLOOKUP(Appoggio!$B$5,A28:H28,3,FALSE)),0)</f>
        <v>0</v>
      </c>
      <c r="AJ28" s="75">
        <f>IFERROR((VLOOKUP(Appoggio!$B$5,A28:H28,4,FALSE)),0)</f>
        <v>0</v>
      </c>
      <c r="AK28" s="75">
        <f>IFERROR((VLOOKUP(Appoggio!$B$5,A28:H28,5,FALSE)),0)</f>
        <v>0</v>
      </c>
      <c r="AL28" s="75">
        <f>IFERROR((VLOOKUP(Appoggio!$B$5,A28:H28,6,FALSE)),0)</f>
        <v>0</v>
      </c>
      <c r="AM28" s="75">
        <f>IFERROR((VLOOKUP(Appoggio!$B$5,A28:H28,7,FALSE)),0)</f>
        <v>0</v>
      </c>
      <c r="AN28" s="75">
        <f>IFERROR((VLOOKUP(Appoggio!$B$5,A28:H28,8,FALSE)),0)</f>
        <v>0</v>
      </c>
    </row>
    <row r="29" spans="1:40" x14ac:dyDescent="0.2">
      <c r="A29" s="75" t="e">
        <f>'Riassuntivo mese'!#REF!</f>
        <v>#REF!</v>
      </c>
      <c r="B29" s="75" t="e">
        <f>'Riassuntivo mese'!#REF!</f>
        <v>#REF!</v>
      </c>
      <c r="C29" s="75" t="e">
        <f>'Riassuntivo mese'!#REF!</f>
        <v>#REF!</v>
      </c>
      <c r="D29" s="75" t="e">
        <f>'Riassuntivo mese'!#REF!</f>
        <v>#REF!</v>
      </c>
      <c r="E29" s="75" t="e">
        <f>'Riassuntivo mese'!#REF!</f>
        <v>#REF!</v>
      </c>
      <c r="F29" s="75" t="e">
        <f>'Riassuntivo mese'!#REF!</f>
        <v>#REF!</v>
      </c>
      <c r="G29" s="75" t="e">
        <f>'Riassuntivo mese'!#REF!</f>
        <v>#REF!</v>
      </c>
      <c r="H29" s="75" t="e">
        <f>'Riassuntivo mese'!#REF!</f>
        <v>#REF!</v>
      </c>
      <c r="J29" s="75">
        <f>IFERROR((VLOOKUP(Appoggio!$B$2,A29:H29,2,FALSE)),0)</f>
        <v>0</v>
      </c>
      <c r="K29" s="75">
        <f>IFERROR((VLOOKUP(Appoggio!$B$2,A29:H29,3,FALSE)),0)</f>
        <v>0</v>
      </c>
      <c r="L29" s="75">
        <f>IFERROR((VLOOKUP(Appoggio!$B$2,A29:H29,4,FALSE)),0)</f>
        <v>0</v>
      </c>
      <c r="M29" s="75">
        <f>IFERROR((VLOOKUP(Appoggio!$B$2,A29:H29,5,FALSE)),0)</f>
        <v>0</v>
      </c>
      <c r="N29" s="75">
        <f>IFERROR((VLOOKUP(Appoggio!$B$2,A29:H29,6,FALSE)),0)</f>
        <v>0</v>
      </c>
      <c r="O29" s="75">
        <f>IFERROR((VLOOKUP(Appoggio!$B$2,A29:H29,7,FALSE)),0)</f>
        <v>0</v>
      </c>
      <c r="P29" s="75">
        <f>IFERROR((VLOOKUP(Appoggio!$B$2,A29:H29,8,FALSE)),0)</f>
        <v>0</v>
      </c>
      <c r="R29" s="75">
        <f>IFERROR((VLOOKUP(Appoggio!$B$3,A29:H29,2,FALSE)),0)</f>
        <v>0</v>
      </c>
      <c r="S29" s="75">
        <f>IFERROR((VLOOKUP(Appoggio!$B$3,A29:H29,3,FALSE)),0)</f>
        <v>0</v>
      </c>
      <c r="T29" s="75">
        <f>IFERROR((VLOOKUP(Appoggio!$B$3,A29:H29,4,FALSE)),0)</f>
        <v>0</v>
      </c>
      <c r="U29" s="75">
        <f>IFERROR((VLOOKUP(Appoggio!$B$3,A29:H29,5,FALSE)),0)</f>
        <v>0</v>
      </c>
      <c r="V29" s="75">
        <f>IFERROR((VLOOKUP(Appoggio!$B$3,A29:H29,6,FALSE)),0)</f>
        <v>0</v>
      </c>
      <c r="W29" s="75">
        <f>IFERROR((VLOOKUP(Appoggio!$B$3,A29:H29,7,FALSE)),0)</f>
        <v>0</v>
      </c>
      <c r="X29" s="75">
        <f>IFERROR((VLOOKUP(Appoggio!$B$3,A29:H29,8,FALSE)),0)</f>
        <v>0</v>
      </c>
      <c r="Z29" s="75">
        <f>IFERROR((VLOOKUP(Appoggio!$B$4,A29:H29,2,FALSE)),0)</f>
        <v>0</v>
      </c>
      <c r="AA29" s="75">
        <f>IFERROR((VLOOKUP(Appoggio!$B$4,A29:H29,3,FALSE)),0)</f>
        <v>0</v>
      </c>
      <c r="AB29" s="75">
        <f>IFERROR((VLOOKUP(Appoggio!$B$4,A29:H29,4,FALSE)),0)</f>
        <v>0</v>
      </c>
      <c r="AC29" s="75">
        <f>IFERROR((VLOOKUP(Appoggio!$B$4,A29:H29,5,FALSE)),0)</f>
        <v>0</v>
      </c>
      <c r="AD29" s="75">
        <f>IFERROR((VLOOKUP(Appoggio!$B$4,A29:H29,6,FALSE)),0)</f>
        <v>0</v>
      </c>
      <c r="AE29" s="75">
        <f>IFERROR((VLOOKUP(Appoggio!$B$4,A29:H29,7,FALSE)),0)</f>
        <v>0</v>
      </c>
      <c r="AF29" s="75">
        <f>IFERROR((VLOOKUP(Appoggio!$B$4,A29:H29,8,FALSE)),0)</f>
        <v>0</v>
      </c>
      <c r="AH29" s="75">
        <f>IFERROR((VLOOKUP(Appoggio!$B$5,A29:H29,2,FALSE)),0)</f>
        <v>0</v>
      </c>
      <c r="AI29" s="75">
        <f>IFERROR((VLOOKUP(Appoggio!$B$5,A29:H29,3,FALSE)),0)</f>
        <v>0</v>
      </c>
      <c r="AJ29" s="75">
        <f>IFERROR((VLOOKUP(Appoggio!$B$5,A29:H29,4,FALSE)),0)</f>
        <v>0</v>
      </c>
      <c r="AK29" s="75">
        <f>IFERROR((VLOOKUP(Appoggio!$B$5,A29:H29,5,FALSE)),0)</f>
        <v>0</v>
      </c>
      <c r="AL29" s="75">
        <f>IFERROR((VLOOKUP(Appoggio!$B$5,A29:H29,6,FALSE)),0)</f>
        <v>0</v>
      </c>
      <c r="AM29" s="75">
        <f>IFERROR((VLOOKUP(Appoggio!$B$5,A29:H29,7,FALSE)),0)</f>
        <v>0</v>
      </c>
      <c r="AN29" s="75">
        <f>IFERROR((VLOOKUP(Appoggio!$B$5,A29:H29,8,FALSE)),0)</f>
        <v>0</v>
      </c>
    </row>
    <row r="30" spans="1:40" ht="89.25" x14ac:dyDescent="0.2">
      <c r="A30" s="75" t="str">
        <f>'Riassuntivo mese'!Q14</f>
        <v>AQ</v>
      </c>
      <c r="B30" s="75" t="str">
        <f>'Riassuntivo mese'!P14</f>
        <v>MSA</v>
      </c>
      <c r="C30" s="75" t="str">
        <f>'Riassuntivo mese'!D14</f>
        <v xml:space="preserve">Calizzano </v>
      </c>
      <c r="D30" s="75" t="str">
        <f>'Riassuntivo mese'!E14</f>
        <v>I/A02/CAL/M999/0</v>
      </c>
      <c r="E30" s="75" t="str">
        <f>'Riassuntivo mese'!F14</f>
        <v xml:space="preserve">
CAL_120724_LOCGAVIANO_MSA_T</v>
      </c>
      <c r="F30" s="75">
        <f>'Riassuntivo mese'!M14</f>
        <v>1342.2</v>
      </c>
      <c r="G30" s="75">
        <f>'Riassuntivo mese'!N14</f>
        <v>6.71</v>
      </c>
      <c r="H30" s="75">
        <f>'Riassuntivo mese'!O14</f>
        <v>1335.49</v>
      </c>
      <c r="J30" s="75" t="str">
        <f>IFERROR((VLOOKUP(Appoggio!$B$2,A30:H30,2,FALSE)),0)</f>
        <v>MSA</v>
      </c>
      <c r="K30" s="75" t="str">
        <f>IFERROR((VLOOKUP(Appoggio!$B$2,A30:H30,3,FALSE)),0)</f>
        <v xml:space="preserve">Calizzano </v>
      </c>
      <c r="L30" s="75" t="str">
        <f>IFERROR((VLOOKUP(Appoggio!$B$2,A30:H30,4,FALSE)),0)</f>
        <v>I/A02/CAL/M999/0</v>
      </c>
      <c r="M30" s="75" t="str">
        <f>IFERROR((VLOOKUP(Appoggio!$B$2,A30:H30,5,FALSE)),0)</f>
        <v xml:space="preserve">
CAL_120724_LOCGAVIANO_MSA_T</v>
      </c>
      <c r="N30" s="75">
        <f>IFERROR((VLOOKUP(Appoggio!$B$2,A30:H30,6,FALSE)),0)</f>
        <v>1342.2</v>
      </c>
      <c r="O30" s="75">
        <f>IFERROR((VLOOKUP(Appoggio!$B$2,A30:H30,7,FALSE)),0)</f>
        <v>6.71</v>
      </c>
      <c r="P30" s="75">
        <f>IFERROR((VLOOKUP(Appoggio!$B$2,A30:H30,8,FALSE)),0)</f>
        <v>1335.49</v>
      </c>
      <c r="R30" s="75">
        <f>IFERROR((VLOOKUP(Appoggio!$B$3,A30:H30,2,FALSE)),0)</f>
        <v>0</v>
      </c>
      <c r="S30" s="75">
        <f>IFERROR((VLOOKUP(Appoggio!$B$3,A30:H30,3,FALSE)),0)</f>
        <v>0</v>
      </c>
      <c r="T30" s="75">
        <f>IFERROR((VLOOKUP(Appoggio!$B$3,A30:H30,4,FALSE)),0)</f>
        <v>0</v>
      </c>
      <c r="U30" s="75">
        <f>IFERROR((VLOOKUP(Appoggio!$B$3,A30:H30,5,FALSE)),0)</f>
        <v>0</v>
      </c>
      <c r="V30" s="75">
        <f>IFERROR((VLOOKUP(Appoggio!$B$3,A30:H30,6,FALSE)),0)</f>
        <v>0</v>
      </c>
      <c r="W30" s="75">
        <f>IFERROR((VLOOKUP(Appoggio!$B$3,A30:H30,7,FALSE)),0)</f>
        <v>0</v>
      </c>
      <c r="X30" s="75">
        <f>IFERROR((VLOOKUP(Appoggio!$B$3,A30:H30,8,FALSE)),0)</f>
        <v>0</v>
      </c>
      <c r="Z30" s="75">
        <f>IFERROR((VLOOKUP(Appoggio!$B$4,A30:H30,2,FALSE)),0)</f>
        <v>0</v>
      </c>
      <c r="AA30" s="75">
        <f>IFERROR((VLOOKUP(Appoggio!$B$4,A30:H30,3,FALSE)),0)</f>
        <v>0</v>
      </c>
      <c r="AB30" s="75">
        <f>IFERROR((VLOOKUP(Appoggio!$B$4,A30:H30,4,FALSE)),0)</f>
        <v>0</v>
      </c>
      <c r="AC30" s="75">
        <f>IFERROR((VLOOKUP(Appoggio!$B$4,A30:H30,5,FALSE)),0)</f>
        <v>0</v>
      </c>
      <c r="AD30" s="75">
        <f>IFERROR((VLOOKUP(Appoggio!$B$4,A30:H30,6,FALSE)),0)</f>
        <v>0</v>
      </c>
      <c r="AE30" s="75">
        <f>IFERROR((VLOOKUP(Appoggio!$B$4,A30:H30,7,FALSE)),0)</f>
        <v>0</v>
      </c>
      <c r="AF30" s="75">
        <f>IFERROR((VLOOKUP(Appoggio!$B$4,A30:H30,8,FALSE)),0)</f>
        <v>0</v>
      </c>
      <c r="AH30" s="75">
        <f>IFERROR((VLOOKUP(Appoggio!$B$5,A30:H30,2,FALSE)),0)</f>
        <v>0</v>
      </c>
      <c r="AI30" s="75">
        <f>IFERROR((VLOOKUP(Appoggio!$B$5,A30:H30,3,FALSE)),0)</f>
        <v>0</v>
      </c>
      <c r="AJ30" s="75">
        <f>IFERROR((VLOOKUP(Appoggio!$B$5,A30:H30,4,FALSE)),0)</f>
        <v>0</v>
      </c>
      <c r="AK30" s="75">
        <f>IFERROR((VLOOKUP(Appoggio!$B$5,A30:H30,5,FALSE)),0)</f>
        <v>0</v>
      </c>
      <c r="AL30" s="75">
        <f>IFERROR((VLOOKUP(Appoggio!$B$5,A30:H30,6,FALSE)),0)</f>
        <v>0</v>
      </c>
      <c r="AM30" s="75">
        <f>IFERROR((VLOOKUP(Appoggio!$B$5,A30:H30,7,FALSE)),0)</f>
        <v>0</v>
      </c>
      <c r="AN30" s="75">
        <f>IFERROR((VLOOKUP(Appoggio!$B$5,A30:H30,8,FALSE)),0)</f>
        <v>0</v>
      </c>
    </row>
    <row r="31" spans="1:40" ht="76.5" x14ac:dyDescent="0.2">
      <c r="A31" s="75" t="str">
        <f>'Riassuntivo mese'!Q15</f>
        <v>AQ</v>
      </c>
      <c r="B31" s="75" t="str">
        <f>'Riassuntivo mese'!P15</f>
        <v>MOA</v>
      </c>
      <c r="C31" s="75" t="str">
        <f>'Riassuntivo mese'!D15</f>
        <v>Calizzano</v>
      </c>
      <c r="D31" s="75" t="str">
        <f>'Riassuntivo mese'!E15</f>
        <v>G/A99/CAL/4444/0</v>
      </c>
      <c r="E31" s="75" t="str">
        <f>'Riassuntivo mese'!F15</f>
        <v>CAL_150724_CampoSportivo_MOA_T</v>
      </c>
      <c r="F31" s="75">
        <f>'Riassuntivo mese'!M15</f>
        <v>618.6</v>
      </c>
      <c r="G31" s="75">
        <f>'Riassuntivo mese'!N15</f>
        <v>3.09</v>
      </c>
      <c r="H31" s="75">
        <f>'Riassuntivo mese'!O15</f>
        <v>615.51</v>
      </c>
      <c r="J31" s="75" t="str">
        <f>IFERROR((VLOOKUP(Appoggio!$B$2,A31:H31,2,FALSE)),0)</f>
        <v>MOA</v>
      </c>
      <c r="K31" s="75" t="str">
        <f>IFERROR((VLOOKUP(Appoggio!$B$2,A31:H31,3,FALSE)),0)</f>
        <v>Calizzano</v>
      </c>
      <c r="L31" s="75" t="str">
        <f>IFERROR((VLOOKUP(Appoggio!$B$2,A31:H31,4,FALSE)),0)</f>
        <v>G/A99/CAL/4444/0</v>
      </c>
      <c r="M31" s="75" t="str">
        <f>IFERROR((VLOOKUP(Appoggio!$B$2,A31:H31,5,FALSE)),0)</f>
        <v>CAL_150724_CampoSportivo_MOA_T</v>
      </c>
      <c r="N31" s="75">
        <f>IFERROR((VLOOKUP(Appoggio!$B$2,A31:H31,6,FALSE)),0)</f>
        <v>618.6</v>
      </c>
      <c r="O31" s="75">
        <f>IFERROR((VLOOKUP(Appoggio!$B$2,A31:H31,7,FALSE)),0)</f>
        <v>3.09</v>
      </c>
      <c r="P31" s="75">
        <f>IFERROR((VLOOKUP(Appoggio!$B$2,A31:H31,8,FALSE)),0)</f>
        <v>615.51</v>
      </c>
      <c r="R31" s="75">
        <f>IFERROR((VLOOKUP(Appoggio!$B$3,A31:H31,2,FALSE)),0)</f>
        <v>0</v>
      </c>
      <c r="S31" s="75">
        <f>IFERROR((VLOOKUP(Appoggio!$B$3,A31:H31,3,FALSE)),0)</f>
        <v>0</v>
      </c>
      <c r="T31" s="75">
        <f>IFERROR((VLOOKUP(Appoggio!$B$3,A31:H31,4,FALSE)),0)</f>
        <v>0</v>
      </c>
      <c r="U31" s="75">
        <f>IFERROR((VLOOKUP(Appoggio!$B$3,A31:H31,5,FALSE)),0)</f>
        <v>0</v>
      </c>
      <c r="V31" s="75">
        <f>IFERROR((VLOOKUP(Appoggio!$B$3,A31:H31,6,FALSE)),0)</f>
        <v>0</v>
      </c>
      <c r="W31" s="75">
        <f>IFERROR((VLOOKUP(Appoggio!$B$3,A31:H31,7,FALSE)),0)</f>
        <v>0</v>
      </c>
      <c r="X31" s="75">
        <f>IFERROR((VLOOKUP(Appoggio!$B$3,A31:H31,8,FALSE)),0)</f>
        <v>0</v>
      </c>
      <c r="Z31" s="75">
        <f>IFERROR((VLOOKUP(Appoggio!$B$4,A31:H31,2,FALSE)),0)</f>
        <v>0</v>
      </c>
      <c r="AA31" s="75">
        <f>IFERROR((VLOOKUP(Appoggio!$B$4,A31:H31,3,FALSE)),0)</f>
        <v>0</v>
      </c>
      <c r="AB31" s="75">
        <f>IFERROR((VLOOKUP(Appoggio!$B$4,A31:H31,4,FALSE)),0)</f>
        <v>0</v>
      </c>
      <c r="AC31" s="75">
        <f>IFERROR((VLOOKUP(Appoggio!$B$4,A31:H31,5,FALSE)),0)</f>
        <v>0</v>
      </c>
      <c r="AD31" s="75">
        <f>IFERROR((VLOOKUP(Appoggio!$B$4,A31:H31,6,FALSE)),0)</f>
        <v>0</v>
      </c>
      <c r="AE31" s="75">
        <f>IFERROR((VLOOKUP(Appoggio!$B$4,A31:H31,7,FALSE)),0)</f>
        <v>0</v>
      </c>
      <c r="AF31" s="75">
        <f>IFERROR((VLOOKUP(Appoggio!$B$4,A31:H31,8,FALSE)),0)</f>
        <v>0</v>
      </c>
      <c r="AH31" s="75">
        <f>IFERROR((VLOOKUP(Appoggio!$B$5,A31:H31,2,FALSE)),0)</f>
        <v>0</v>
      </c>
      <c r="AI31" s="75">
        <f>IFERROR((VLOOKUP(Appoggio!$B$5,A31:H31,3,FALSE)),0)</f>
        <v>0</v>
      </c>
      <c r="AJ31" s="75">
        <f>IFERROR((VLOOKUP(Appoggio!$B$5,A31:H31,4,FALSE)),0)</f>
        <v>0</v>
      </c>
      <c r="AK31" s="75">
        <f>IFERROR((VLOOKUP(Appoggio!$B$5,A31:H31,5,FALSE)),0)</f>
        <v>0</v>
      </c>
      <c r="AL31" s="75">
        <f>IFERROR((VLOOKUP(Appoggio!$B$5,A31:H31,6,FALSE)),0)</f>
        <v>0</v>
      </c>
      <c r="AM31" s="75">
        <f>IFERROR((VLOOKUP(Appoggio!$B$5,A31:H31,7,FALSE)),0)</f>
        <v>0</v>
      </c>
      <c r="AN31" s="75">
        <f>IFERROR((VLOOKUP(Appoggio!$B$5,A31:H31,8,FALSE)),0)</f>
        <v>0</v>
      </c>
    </row>
    <row r="32" spans="1:40" ht="76.5" x14ac:dyDescent="0.2">
      <c r="A32" s="75" t="str">
        <f>'Riassuntivo mese'!Q16</f>
        <v>AQ</v>
      </c>
      <c r="B32" s="75" t="str">
        <f>'Riassuntivo mese'!P16</f>
        <v>MSA</v>
      </c>
      <c r="C32" s="75" t="str">
        <f>'Riassuntivo mese'!D16</f>
        <v>Bardineto</v>
      </c>
      <c r="D32" s="75" t="str">
        <f>'Riassuntivo mese'!E16</f>
        <v>I/A02/BAR/M999/0</v>
      </c>
      <c r="E32" s="75" t="str">
        <f>'Riassuntivo mese'!F16</f>
        <v>BAR_160724_LOC PIANO_MSA_T</v>
      </c>
      <c r="F32" s="75">
        <f>'Riassuntivo mese'!M16</f>
        <v>518.97</v>
      </c>
      <c r="G32" s="75">
        <f>'Riassuntivo mese'!N16</f>
        <v>2.59</v>
      </c>
      <c r="H32" s="75">
        <f>'Riassuntivo mese'!O16</f>
        <v>516.38</v>
      </c>
      <c r="J32" s="75" t="str">
        <f>IFERROR((VLOOKUP(Appoggio!$B$2,A32:H32,2,FALSE)),0)</f>
        <v>MSA</v>
      </c>
      <c r="K32" s="75" t="str">
        <f>IFERROR((VLOOKUP(Appoggio!$B$2,A32:H32,3,FALSE)),0)</f>
        <v>Bardineto</v>
      </c>
      <c r="L32" s="75" t="str">
        <f>IFERROR((VLOOKUP(Appoggio!$B$2,A32:H32,4,FALSE)),0)</f>
        <v>I/A02/BAR/M999/0</v>
      </c>
      <c r="M32" s="75" t="str">
        <f>IFERROR((VLOOKUP(Appoggio!$B$2,A32:H32,5,FALSE)),0)</f>
        <v>BAR_160724_LOC PIANO_MSA_T</v>
      </c>
      <c r="N32" s="75">
        <f>IFERROR((VLOOKUP(Appoggio!$B$2,A32:H32,6,FALSE)),0)</f>
        <v>518.97</v>
      </c>
      <c r="O32" s="75">
        <f>IFERROR((VLOOKUP(Appoggio!$B$2,A32:H32,7,FALSE)),0)</f>
        <v>2.59</v>
      </c>
      <c r="P32" s="75">
        <f>IFERROR((VLOOKUP(Appoggio!$B$2,A32:H32,8,FALSE)),0)</f>
        <v>516.38</v>
      </c>
      <c r="R32" s="75">
        <f>IFERROR((VLOOKUP(Appoggio!$B$3,A32:H32,2,FALSE)),0)</f>
        <v>0</v>
      </c>
      <c r="S32" s="75">
        <f>IFERROR((VLOOKUP(Appoggio!$B$3,A32:H32,3,FALSE)),0)</f>
        <v>0</v>
      </c>
      <c r="T32" s="75">
        <f>IFERROR((VLOOKUP(Appoggio!$B$3,A32:H32,4,FALSE)),0)</f>
        <v>0</v>
      </c>
      <c r="U32" s="75">
        <f>IFERROR((VLOOKUP(Appoggio!$B$3,A32:H32,5,FALSE)),0)</f>
        <v>0</v>
      </c>
      <c r="V32" s="75">
        <f>IFERROR((VLOOKUP(Appoggio!$B$3,A32:H32,6,FALSE)),0)</f>
        <v>0</v>
      </c>
      <c r="W32" s="75">
        <f>IFERROR((VLOOKUP(Appoggio!$B$3,A32:H32,7,FALSE)),0)</f>
        <v>0</v>
      </c>
      <c r="X32" s="75">
        <f>IFERROR((VLOOKUP(Appoggio!$B$3,A32:H32,8,FALSE)),0)</f>
        <v>0</v>
      </c>
      <c r="Z32" s="75">
        <f>IFERROR((VLOOKUP(Appoggio!$B$4,A32:H32,2,FALSE)),0)</f>
        <v>0</v>
      </c>
      <c r="AA32" s="75">
        <f>IFERROR((VLOOKUP(Appoggio!$B$4,A32:H32,3,FALSE)),0)</f>
        <v>0</v>
      </c>
      <c r="AB32" s="75">
        <f>IFERROR((VLOOKUP(Appoggio!$B$4,A32:H32,4,FALSE)),0)</f>
        <v>0</v>
      </c>
      <c r="AC32" s="75">
        <f>IFERROR((VLOOKUP(Appoggio!$B$4,A32:H32,5,FALSE)),0)</f>
        <v>0</v>
      </c>
      <c r="AD32" s="75">
        <f>IFERROR((VLOOKUP(Appoggio!$B$4,A32:H32,6,FALSE)),0)</f>
        <v>0</v>
      </c>
      <c r="AE32" s="75">
        <f>IFERROR((VLOOKUP(Appoggio!$B$4,A32:H32,7,FALSE)),0)</f>
        <v>0</v>
      </c>
      <c r="AF32" s="75">
        <f>IFERROR((VLOOKUP(Appoggio!$B$4,A32:H32,8,FALSE)),0)</f>
        <v>0</v>
      </c>
      <c r="AH32" s="75">
        <f>IFERROR((VLOOKUP(Appoggio!$B$5,A32:H32,2,FALSE)),0)</f>
        <v>0</v>
      </c>
      <c r="AI32" s="75">
        <f>IFERROR((VLOOKUP(Appoggio!$B$5,A32:H32,3,FALSE)),0)</f>
        <v>0</v>
      </c>
      <c r="AJ32" s="75">
        <f>IFERROR((VLOOKUP(Appoggio!$B$5,A32:H32,4,FALSE)),0)</f>
        <v>0</v>
      </c>
      <c r="AK32" s="75">
        <f>IFERROR((VLOOKUP(Appoggio!$B$5,A32:H32,5,FALSE)),0)</f>
        <v>0</v>
      </c>
      <c r="AL32" s="75">
        <f>IFERROR((VLOOKUP(Appoggio!$B$5,A32:H32,6,FALSE)),0)</f>
        <v>0</v>
      </c>
      <c r="AM32" s="75">
        <f>IFERROR((VLOOKUP(Appoggio!$B$5,A32:H32,7,FALSE)),0)</f>
        <v>0</v>
      </c>
      <c r="AN32" s="75">
        <f>IFERROR((VLOOKUP(Appoggio!$B$5,A32:H32,8,FALSE)),0)</f>
        <v>0</v>
      </c>
    </row>
    <row r="33" spans="1:40" ht="76.5" x14ac:dyDescent="0.2">
      <c r="A33" s="75" t="str">
        <f>'Riassuntivo mese'!Q17</f>
        <v>AQ</v>
      </c>
      <c r="B33" s="75" t="str">
        <f>'Riassuntivo mese'!P17</f>
        <v>MOA</v>
      </c>
      <c r="C33" s="75" t="str">
        <f>'Riassuntivo mese'!D17</f>
        <v>Bardineto</v>
      </c>
      <c r="D33" s="75" t="str">
        <f>'Riassuntivo mese'!E17</f>
        <v>G/A99/BAR/4444/0</v>
      </c>
      <c r="E33" s="75" t="str">
        <f>'Riassuntivo mese'!F17</f>
        <v>BAR_Montela_NA_OL_348_2024_MOA_T</v>
      </c>
      <c r="F33" s="75">
        <f>'Riassuntivo mese'!M17</f>
        <v>1132.46</v>
      </c>
      <c r="G33" s="75">
        <f>'Riassuntivo mese'!N17</f>
        <v>5.66</v>
      </c>
      <c r="H33" s="75">
        <f>'Riassuntivo mese'!O17</f>
        <v>1126.8</v>
      </c>
      <c r="J33" s="75" t="str">
        <f>IFERROR((VLOOKUP(Appoggio!$B$2,A33:H33,2,FALSE)),0)</f>
        <v>MOA</v>
      </c>
      <c r="K33" s="75" t="str">
        <f>IFERROR((VLOOKUP(Appoggio!$B$2,A33:H33,3,FALSE)),0)</f>
        <v>Bardineto</v>
      </c>
      <c r="L33" s="75" t="str">
        <f>IFERROR((VLOOKUP(Appoggio!$B$2,A33:H33,4,FALSE)),0)</f>
        <v>G/A99/BAR/4444/0</v>
      </c>
      <c r="M33" s="75" t="str">
        <f>IFERROR((VLOOKUP(Appoggio!$B$2,A33:H33,5,FALSE)),0)</f>
        <v>BAR_Montela_NA_OL_348_2024_MOA_T</v>
      </c>
      <c r="N33" s="75">
        <f>IFERROR((VLOOKUP(Appoggio!$B$2,A33:H33,6,FALSE)),0)</f>
        <v>1132.46</v>
      </c>
      <c r="O33" s="75">
        <f>IFERROR((VLOOKUP(Appoggio!$B$2,A33:H33,7,FALSE)),0)</f>
        <v>5.66</v>
      </c>
      <c r="P33" s="75">
        <f>IFERROR((VLOOKUP(Appoggio!$B$2,A33:H33,8,FALSE)),0)</f>
        <v>1126.8</v>
      </c>
      <c r="R33" s="75">
        <f>IFERROR((VLOOKUP(Appoggio!$B$3,A33:H33,2,FALSE)),0)</f>
        <v>0</v>
      </c>
      <c r="S33" s="75">
        <f>IFERROR((VLOOKUP(Appoggio!$B$3,A33:H33,3,FALSE)),0)</f>
        <v>0</v>
      </c>
      <c r="T33" s="75">
        <f>IFERROR((VLOOKUP(Appoggio!$B$3,A33:H33,4,FALSE)),0)</f>
        <v>0</v>
      </c>
      <c r="U33" s="75">
        <f>IFERROR((VLOOKUP(Appoggio!$B$3,A33:H33,5,FALSE)),0)</f>
        <v>0</v>
      </c>
      <c r="V33" s="75">
        <f>IFERROR((VLOOKUP(Appoggio!$B$3,A33:H33,6,FALSE)),0)</f>
        <v>0</v>
      </c>
      <c r="W33" s="75">
        <f>IFERROR((VLOOKUP(Appoggio!$B$3,A33:H33,7,FALSE)),0)</f>
        <v>0</v>
      </c>
      <c r="X33" s="75">
        <f>IFERROR((VLOOKUP(Appoggio!$B$3,A33:H33,8,FALSE)),0)</f>
        <v>0</v>
      </c>
      <c r="Z33" s="75">
        <f>IFERROR((VLOOKUP(Appoggio!$B$4,A33:H33,2,FALSE)),0)</f>
        <v>0</v>
      </c>
      <c r="AA33" s="75">
        <f>IFERROR((VLOOKUP(Appoggio!$B$4,A33:H33,3,FALSE)),0)</f>
        <v>0</v>
      </c>
      <c r="AB33" s="75">
        <f>IFERROR((VLOOKUP(Appoggio!$B$4,A33:H33,4,FALSE)),0)</f>
        <v>0</v>
      </c>
      <c r="AC33" s="75">
        <f>IFERROR((VLOOKUP(Appoggio!$B$4,A33:H33,5,FALSE)),0)</f>
        <v>0</v>
      </c>
      <c r="AD33" s="75">
        <f>IFERROR((VLOOKUP(Appoggio!$B$4,A33:H33,6,FALSE)),0)</f>
        <v>0</v>
      </c>
      <c r="AE33" s="75">
        <f>IFERROR((VLOOKUP(Appoggio!$B$4,A33:H33,7,FALSE)),0)</f>
        <v>0</v>
      </c>
      <c r="AF33" s="75">
        <f>IFERROR((VLOOKUP(Appoggio!$B$4,A33:H33,8,FALSE)),0)</f>
        <v>0</v>
      </c>
      <c r="AH33" s="75">
        <f>IFERROR((VLOOKUP(Appoggio!$B$5,A33:H33,2,FALSE)),0)</f>
        <v>0</v>
      </c>
      <c r="AI33" s="75">
        <f>IFERROR((VLOOKUP(Appoggio!$B$5,A33:H33,3,FALSE)),0)</f>
        <v>0</v>
      </c>
      <c r="AJ33" s="75">
        <f>IFERROR((VLOOKUP(Appoggio!$B$5,A33:H33,4,FALSE)),0)</f>
        <v>0</v>
      </c>
      <c r="AK33" s="75">
        <f>IFERROR((VLOOKUP(Appoggio!$B$5,A33:H33,5,FALSE)),0)</f>
        <v>0</v>
      </c>
      <c r="AL33" s="75">
        <f>IFERROR((VLOOKUP(Appoggio!$B$5,A33:H33,6,FALSE)),0)</f>
        <v>0</v>
      </c>
      <c r="AM33" s="75">
        <f>IFERROR((VLOOKUP(Appoggio!$B$5,A33:H33,7,FALSE)),0)</f>
        <v>0</v>
      </c>
      <c r="AN33" s="75">
        <f>IFERROR((VLOOKUP(Appoggio!$B$5,A33:H33,8,FALSE)),0)</f>
        <v>0</v>
      </c>
    </row>
    <row r="34" spans="1:40" ht="51" x14ac:dyDescent="0.2">
      <c r="A34" s="75" t="str">
        <f>'Riassuntivo mese'!Q18</f>
        <v>AQ</v>
      </c>
      <c r="B34" s="75" t="str">
        <f>'Riassuntivo mese'!P18</f>
        <v>MSA</v>
      </c>
      <c r="C34" s="75" t="str">
        <f>'Riassuntivo mese'!D18</f>
        <v>Calizzano</v>
      </c>
      <c r="D34" s="75" t="str">
        <f>'Riassuntivo mese'!E18</f>
        <v>I/A02/CAL/M999/0</v>
      </c>
      <c r="E34" s="75" t="str">
        <f>'Riassuntivo mese'!F18</f>
        <v>CAL_250724_Giaire_MSA_T</v>
      </c>
      <c r="F34" s="75">
        <f>'Riassuntivo mese'!M18</f>
        <v>872.55</v>
      </c>
      <c r="G34" s="75">
        <f>'Riassuntivo mese'!N18</f>
        <v>4.3600000000000003</v>
      </c>
      <c r="H34" s="75">
        <f>'Riassuntivo mese'!O18</f>
        <v>868.18999999999994</v>
      </c>
      <c r="J34" s="75" t="str">
        <f>IFERROR((VLOOKUP(Appoggio!$B$2,A34:H34,2,FALSE)),0)</f>
        <v>MSA</v>
      </c>
      <c r="K34" s="75" t="str">
        <f>IFERROR((VLOOKUP(Appoggio!$B$2,A34:H34,3,FALSE)),0)</f>
        <v>Calizzano</v>
      </c>
      <c r="L34" s="75" t="str">
        <f>IFERROR((VLOOKUP(Appoggio!$B$2,A34:H34,4,FALSE)),0)</f>
        <v>I/A02/CAL/M999/0</v>
      </c>
      <c r="M34" s="75" t="str">
        <f>IFERROR((VLOOKUP(Appoggio!$B$2,A34:H34,5,FALSE)),0)</f>
        <v>CAL_250724_Giaire_MSA_T</v>
      </c>
      <c r="N34" s="75">
        <f>IFERROR((VLOOKUP(Appoggio!$B$2,A34:H34,6,FALSE)),0)</f>
        <v>872.55</v>
      </c>
      <c r="O34" s="75">
        <f>IFERROR((VLOOKUP(Appoggio!$B$2,A34:H34,7,FALSE)),0)</f>
        <v>4.3600000000000003</v>
      </c>
      <c r="P34" s="75">
        <f>IFERROR((VLOOKUP(Appoggio!$B$2,A34:H34,8,FALSE)),0)</f>
        <v>868.18999999999994</v>
      </c>
      <c r="R34" s="75">
        <f>IFERROR((VLOOKUP(Appoggio!$B$3,A34:H34,2,FALSE)),0)</f>
        <v>0</v>
      </c>
      <c r="S34" s="75">
        <f>IFERROR((VLOOKUP(Appoggio!$B$3,A34:H34,3,FALSE)),0)</f>
        <v>0</v>
      </c>
      <c r="T34" s="75">
        <f>IFERROR((VLOOKUP(Appoggio!$B$3,A34:H34,4,FALSE)),0)</f>
        <v>0</v>
      </c>
      <c r="U34" s="75">
        <f>IFERROR((VLOOKUP(Appoggio!$B$3,A34:H34,5,FALSE)),0)</f>
        <v>0</v>
      </c>
      <c r="V34" s="75">
        <f>IFERROR((VLOOKUP(Appoggio!$B$3,A34:H34,6,FALSE)),0)</f>
        <v>0</v>
      </c>
      <c r="W34" s="75">
        <f>IFERROR((VLOOKUP(Appoggio!$B$3,A34:H34,7,FALSE)),0)</f>
        <v>0</v>
      </c>
      <c r="X34" s="75">
        <f>IFERROR((VLOOKUP(Appoggio!$B$3,A34:H34,8,FALSE)),0)</f>
        <v>0</v>
      </c>
      <c r="Z34" s="75">
        <f>IFERROR((VLOOKUP(Appoggio!$B$4,A34:H34,2,FALSE)),0)</f>
        <v>0</v>
      </c>
      <c r="AA34" s="75">
        <f>IFERROR((VLOOKUP(Appoggio!$B$4,A34:H34,3,FALSE)),0)</f>
        <v>0</v>
      </c>
      <c r="AB34" s="75">
        <f>IFERROR((VLOOKUP(Appoggio!$B$4,A34:H34,4,FALSE)),0)</f>
        <v>0</v>
      </c>
      <c r="AC34" s="75">
        <f>IFERROR((VLOOKUP(Appoggio!$B$4,A34:H34,5,FALSE)),0)</f>
        <v>0</v>
      </c>
      <c r="AD34" s="75">
        <f>IFERROR((VLOOKUP(Appoggio!$B$4,A34:H34,6,FALSE)),0)</f>
        <v>0</v>
      </c>
      <c r="AE34" s="75">
        <f>IFERROR((VLOOKUP(Appoggio!$B$4,A34:H34,7,FALSE)),0)</f>
        <v>0</v>
      </c>
      <c r="AF34" s="75">
        <f>IFERROR((VLOOKUP(Appoggio!$B$4,A34:H34,8,FALSE)),0)</f>
        <v>0</v>
      </c>
      <c r="AH34" s="75">
        <f>IFERROR((VLOOKUP(Appoggio!$B$5,A34:H34,2,FALSE)),0)</f>
        <v>0</v>
      </c>
      <c r="AI34" s="75">
        <f>IFERROR((VLOOKUP(Appoggio!$B$5,A34:H34,3,FALSE)),0)</f>
        <v>0</v>
      </c>
      <c r="AJ34" s="75">
        <f>IFERROR((VLOOKUP(Appoggio!$B$5,A34:H34,4,FALSE)),0)</f>
        <v>0</v>
      </c>
      <c r="AK34" s="75">
        <f>IFERROR((VLOOKUP(Appoggio!$B$5,A34:H34,5,FALSE)),0)</f>
        <v>0</v>
      </c>
      <c r="AL34" s="75">
        <f>IFERROR((VLOOKUP(Appoggio!$B$5,A34:H34,6,FALSE)),0)</f>
        <v>0</v>
      </c>
      <c r="AM34" s="75">
        <f>IFERROR((VLOOKUP(Appoggio!$B$5,A34:H34,7,FALSE)),0)</f>
        <v>0</v>
      </c>
      <c r="AN34" s="75">
        <f>IFERROR((VLOOKUP(Appoggio!$B$5,A34:H34,8,FALSE)),0)</f>
        <v>0</v>
      </c>
    </row>
    <row r="35" spans="1:40" ht="102" x14ac:dyDescent="0.2">
      <c r="A35" s="75" t="str">
        <f>'Riassuntivo mese'!Q19</f>
        <v>AQ</v>
      </c>
      <c r="B35" s="75" t="str">
        <f>'Riassuntivo mese'!P19</f>
        <v>MSF</v>
      </c>
      <c r="C35" s="75" t="str">
        <f>'Riassuntivo mese'!D19</f>
        <v>Calizzano</v>
      </c>
      <c r="D35" s="75" t="str">
        <f>'Riassuntivo mese'!E19</f>
        <v>I/F11/CAL/M999/0</v>
      </c>
      <c r="E35" s="75" t="str">
        <f>'Riassuntivo mese'!F19</f>
        <v>CAL_26072024_VIA SANDRO PERTINI_MSF_T</v>
      </c>
      <c r="F35" s="75">
        <f>'Riassuntivo mese'!M19</f>
        <v>1000.3</v>
      </c>
      <c r="G35" s="75">
        <f>'Riassuntivo mese'!N19</f>
        <v>5</v>
      </c>
      <c r="H35" s="75">
        <f>'Riassuntivo mese'!O19</f>
        <v>995.3</v>
      </c>
      <c r="J35" s="75" t="str">
        <f>IFERROR((VLOOKUP(Appoggio!$B$2,A35:H35,2,FALSE)),0)</f>
        <v>MSF</v>
      </c>
      <c r="K35" s="75" t="str">
        <f>IFERROR((VLOOKUP(Appoggio!$B$2,A35:H35,3,FALSE)),0)</f>
        <v>Calizzano</v>
      </c>
      <c r="L35" s="75" t="str">
        <f>IFERROR((VLOOKUP(Appoggio!$B$2,A35:H35,4,FALSE)),0)</f>
        <v>I/F11/CAL/M999/0</v>
      </c>
      <c r="M35" s="75" t="str">
        <f>IFERROR((VLOOKUP(Appoggio!$B$2,A35:H35,5,FALSE)),0)</f>
        <v>CAL_26072024_VIA SANDRO PERTINI_MSF_T</v>
      </c>
      <c r="N35" s="75">
        <f>IFERROR((VLOOKUP(Appoggio!$B$2,A35:H35,6,FALSE)),0)</f>
        <v>1000.3</v>
      </c>
      <c r="O35" s="75">
        <f>IFERROR((VLOOKUP(Appoggio!$B$2,A35:H35,7,FALSE)),0)</f>
        <v>5</v>
      </c>
      <c r="P35" s="75">
        <f>IFERROR((VLOOKUP(Appoggio!$B$2,A35:H35,8,FALSE)),0)</f>
        <v>995.3</v>
      </c>
      <c r="R35" s="75">
        <f>IFERROR((VLOOKUP(Appoggio!$B$3,A35:H35,2,FALSE)),0)</f>
        <v>0</v>
      </c>
      <c r="S35" s="75">
        <f>IFERROR((VLOOKUP(Appoggio!$B$3,A35:H35,3,FALSE)),0)</f>
        <v>0</v>
      </c>
      <c r="T35" s="75">
        <f>IFERROR((VLOOKUP(Appoggio!$B$3,A35:H35,4,FALSE)),0)</f>
        <v>0</v>
      </c>
      <c r="U35" s="75">
        <f>IFERROR((VLOOKUP(Appoggio!$B$3,A35:H35,5,FALSE)),0)</f>
        <v>0</v>
      </c>
      <c r="V35" s="75">
        <f>IFERROR((VLOOKUP(Appoggio!$B$3,A35:H35,6,FALSE)),0)</f>
        <v>0</v>
      </c>
      <c r="W35" s="75">
        <f>IFERROR((VLOOKUP(Appoggio!$B$3,A35:H35,7,FALSE)),0)</f>
        <v>0</v>
      </c>
      <c r="X35" s="75">
        <f>IFERROR((VLOOKUP(Appoggio!$B$3,A35:H35,8,FALSE)),0)</f>
        <v>0</v>
      </c>
      <c r="Z35" s="75">
        <f>IFERROR((VLOOKUP(Appoggio!$B$4,A35:H35,2,FALSE)),0)</f>
        <v>0</v>
      </c>
      <c r="AA35" s="75">
        <f>IFERROR((VLOOKUP(Appoggio!$B$4,A35:H35,3,FALSE)),0)</f>
        <v>0</v>
      </c>
      <c r="AB35" s="75">
        <f>IFERROR((VLOOKUP(Appoggio!$B$4,A35:H35,4,FALSE)),0)</f>
        <v>0</v>
      </c>
      <c r="AC35" s="75">
        <f>IFERROR((VLOOKUP(Appoggio!$B$4,A35:H35,5,FALSE)),0)</f>
        <v>0</v>
      </c>
      <c r="AD35" s="75">
        <f>IFERROR((VLOOKUP(Appoggio!$B$4,A35:H35,6,FALSE)),0)</f>
        <v>0</v>
      </c>
      <c r="AE35" s="75">
        <f>IFERROR((VLOOKUP(Appoggio!$B$4,A35:H35,7,FALSE)),0)</f>
        <v>0</v>
      </c>
      <c r="AF35" s="75">
        <f>IFERROR((VLOOKUP(Appoggio!$B$4,A35:H35,8,FALSE)),0)</f>
        <v>0</v>
      </c>
      <c r="AH35" s="75">
        <f>IFERROR((VLOOKUP(Appoggio!$B$5,A35:H35,2,FALSE)),0)</f>
        <v>0</v>
      </c>
      <c r="AI35" s="75">
        <f>IFERROR((VLOOKUP(Appoggio!$B$5,A35:H35,3,FALSE)),0)</f>
        <v>0</v>
      </c>
      <c r="AJ35" s="75">
        <f>IFERROR((VLOOKUP(Appoggio!$B$5,A35:H35,4,FALSE)),0)</f>
        <v>0</v>
      </c>
      <c r="AK35" s="75">
        <f>IFERROR((VLOOKUP(Appoggio!$B$5,A35:H35,5,FALSE)),0)</f>
        <v>0</v>
      </c>
      <c r="AL35" s="75">
        <f>IFERROR((VLOOKUP(Appoggio!$B$5,A35:H35,6,FALSE)),0)</f>
        <v>0</v>
      </c>
      <c r="AM35" s="75">
        <f>IFERROR((VLOOKUP(Appoggio!$B$5,A35:H35,7,FALSE)),0)</f>
        <v>0</v>
      </c>
      <c r="AN35" s="75">
        <f>IFERROR((VLOOKUP(Appoggio!$B$5,A35:H35,8,FALSE)),0)</f>
        <v>0</v>
      </c>
    </row>
    <row r="36" spans="1:40" x14ac:dyDescent="0.2">
      <c r="A36" s="75" t="e">
        <f>'Riassuntivo mese'!#REF!</f>
        <v>#REF!</v>
      </c>
      <c r="B36" s="75" t="e">
        <f>'Riassuntivo mese'!#REF!</f>
        <v>#REF!</v>
      </c>
      <c r="C36" s="75" t="e">
        <f>'Riassuntivo mese'!#REF!</f>
        <v>#REF!</v>
      </c>
      <c r="D36" s="75" t="e">
        <f>'Riassuntivo mese'!#REF!</f>
        <v>#REF!</v>
      </c>
      <c r="E36" s="75" t="e">
        <f>'Riassuntivo mese'!#REF!</f>
        <v>#REF!</v>
      </c>
      <c r="F36" s="75" t="e">
        <f>'Riassuntivo mese'!#REF!</f>
        <v>#REF!</v>
      </c>
      <c r="G36" s="75" t="e">
        <f>'Riassuntivo mese'!#REF!</f>
        <v>#REF!</v>
      </c>
      <c r="H36" s="75" t="e">
        <f>'Riassuntivo mese'!#REF!</f>
        <v>#REF!</v>
      </c>
      <c r="J36" s="75">
        <f>IFERROR((VLOOKUP(Appoggio!$B$2,A36:H36,2,FALSE)),0)</f>
        <v>0</v>
      </c>
      <c r="K36" s="75">
        <f>IFERROR((VLOOKUP(Appoggio!$B$2,A36:H36,3,FALSE)),0)</f>
        <v>0</v>
      </c>
      <c r="L36" s="75">
        <f>IFERROR((VLOOKUP(Appoggio!$B$2,A36:H36,4,FALSE)),0)</f>
        <v>0</v>
      </c>
      <c r="M36" s="75">
        <f>IFERROR((VLOOKUP(Appoggio!$B$2,A36:H36,5,FALSE)),0)</f>
        <v>0</v>
      </c>
      <c r="N36" s="75">
        <f>IFERROR((VLOOKUP(Appoggio!$B$2,A36:H36,6,FALSE)),0)</f>
        <v>0</v>
      </c>
      <c r="O36" s="75">
        <f>IFERROR((VLOOKUP(Appoggio!$B$2,A36:H36,7,FALSE)),0)</f>
        <v>0</v>
      </c>
      <c r="P36" s="75">
        <f>IFERROR((VLOOKUP(Appoggio!$B$2,A36:H36,8,FALSE)),0)</f>
        <v>0</v>
      </c>
      <c r="R36" s="75">
        <f>IFERROR((VLOOKUP(Appoggio!$B$3,A36:H36,2,FALSE)),0)</f>
        <v>0</v>
      </c>
      <c r="S36" s="75">
        <f>IFERROR((VLOOKUP(Appoggio!$B$3,A36:H36,3,FALSE)),0)</f>
        <v>0</v>
      </c>
      <c r="T36" s="75">
        <f>IFERROR((VLOOKUP(Appoggio!$B$3,A36:H36,4,FALSE)),0)</f>
        <v>0</v>
      </c>
      <c r="U36" s="75">
        <f>IFERROR((VLOOKUP(Appoggio!$B$3,A36:H36,5,FALSE)),0)</f>
        <v>0</v>
      </c>
      <c r="V36" s="75">
        <f>IFERROR((VLOOKUP(Appoggio!$B$3,A36:H36,6,FALSE)),0)</f>
        <v>0</v>
      </c>
      <c r="W36" s="75">
        <f>IFERROR((VLOOKUP(Appoggio!$B$3,A36:H36,7,FALSE)),0)</f>
        <v>0</v>
      </c>
      <c r="X36" s="75">
        <f>IFERROR((VLOOKUP(Appoggio!$B$3,A36:H36,8,FALSE)),0)</f>
        <v>0</v>
      </c>
      <c r="Z36" s="75">
        <f>IFERROR((VLOOKUP(Appoggio!$B$4,A36:H36,2,FALSE)),0)</f>
        <v>0</v>
      </c>
      <c r="AA36" s="75">
        <f>IFERROR((VLOOKUP(Appoggio!$B$4,A36:H36,3,FALSE)),0)</f>
        <v>0</v>
      </c>
      <c r="AB36" s="75">
        <f>IFERROR((VLOOKUP(Appoggio!$B$4,A36:H36,4,FALSE)),0)</f>
        <v>0</v>
      </c>
      <c r="AC36" s="75">
        <f>IFERROR((VLOOKUP(Appoggio!$B$4,A36:H36,5,FALSE)),0)</f>
        <v>0</v>
      </c>
      <c r="AD36" s="75">
        <f>IFERROR((VLOOKUP(Appoggio!$B$4,A36:H36,6,FALSE)),0)</f>
        <v>0</v>
      </c>
      <c r="AE36" s="75">
        <f>IFERROR((VLOOKUP(Appoggio!$B$4,A36:H36,7,FALSE)),0)</f>
        <v>0</v>
      </c>
      <c r="AF36" s="75">
        <f>IFERROR((VLOOKUP(Appoggio!$B$4,A36:H36,8,FALSE)),0)</f>
        <v>0</v>
      </c>
      <c r="AH36" s="75">
        <f>IFERROR((VLOOKUP(Appoggio!$B$5,A36:H36,2,FALSE)),0)</f>
        <v>0</v>
      </c>
      <c r="AI36" s="75">
        <f>IFERROR((VLOOKUP(Appoggio!$B$5,A36:H36,3,FALSE)),0)</f>
        <v>0</v>
      </c>
      <c r="AJ36" s="75">
        <f>IFERROR((VLOOKUP(Appoggio!$B$5,A36:H36,4,FALSE)),0)</f>
        <v>0</v>
      </c>
      <c r="AK36" s="75">
        <f>IFERROR((VLOOKUP(Appoggio!$B$5,A36:H36,5,FALSE)),0)</f>
        <v>0</v>
      </c>
      <c r="AL36" s="75">
        <f>IFERROR((VLOOKUP(Appoggio!$B$5,A36:H36,6,FALSE)),0)</f>
        <v>0</v>
      </c>
      <c r="AM36" s="75">
        <f>IFERROR((VLOOKUP(Appoggio!$B$5,A36:H36,7,FALSE)),0)</f>
        <v>0</v>
      </c>
      <c r="AN36" s="75">
        <f>IFERROR((VLOOKUP(Appoggio!$B$5,A36:H36,8,FALSE)),0)</f>
        <v>0</v>
      </c>
    </row>
    <row r="37" spans="1:40" ht="76.5" x14ac:dyDescent="0.2">
      <c r="A37" s="75" t="str">
        <f>'Riassuntivo mese'!Q20</f>
        <v>AQ</v>
      </c>
      <c r="B37" s="75" t="str">
        <f>'Riassuntivo mese'!P20</f>
        <v>MSA</v>
      </c>
      <c r="C37" s="75" t="str">
        <f>'Riassuntivo mese'!D20</f>
        <v>Bardineto</v>
      </c>
      <c r="D37" s="75" t="str">
        <f>'Riassuntivo mese'!E20</f>
        <v>I/A03/BAR/M999/0</v>
      </c>
      <c r="E37" s="75" t="str">
        <f>'Riassuntivo mese'!F20</f>
        <v>BAR_290724_SERB SECCAI_MSA_T</v>
      </c>
      <c r="F37" s="75">
        <f>'Riassuntivo mese'!M20</f>
        <v>2097.06</v>
      </c>
      <c r="G37" s="75">
        <f>'Riassuntivo mese'!N20</f>
        <v>10.49</v>
      </c>
      <c r="H37" s="75">
        <f>'Riassuntivo mese'!O20</f>
        <v>2086.5700000000002</v>
      </c>
      <c r="J37" s="75" t="str">
        <f>IFERROR((VLOOKUP(Appoggio!$B$2,A37:H37,2,FALSE)),0)</f>
        <v>MSA</v>
      </c>
      <c r="K37" s="75" t="str">
        <f>IFERROR((VLOOKUP(Appoggio!$B$2,A37:H37,3,FALSE)),0)</f>
        <v>Bardineto</v>
      </c>
      <c r="L37" s="75" t="str">
        <f>IFERROR((VLOOKUP(Appoggio!$B$2,A37:H37,4,FALSE)),0)</f>
        <v>I/A03/BAR/M999/0</v>
      </c>
      <c r="M37" s="75" t="str">
        <f>IFERROR((VLOOKUP(Appoggio!$B$2,A37:H37,5,FALSE)),0)</f>
        <v>BAR_290724_SERB SECCAI_MSA_T</v>
      </c>
      <c r="N37" s="75">
        <f>IFERROR((VLOOKUP(Appoggio!$B$2,A37:H37,6,FALSE)),0)</f>
        <v>2097.06</v>
      </c>
      <c r="O37" s="75">
        <f>IFERROR((VLOOKUP(Appoggio!$B$2,A37:H37,7,FALSE)),0)</f>
        <v>10.49</v>
      </c>
      <c r="P37" s="75">
        <f>IFERROR((VLOOKUP(Appoggio!$B$2,A37:H37,8,FALSE)),0)</f>
        <v>2086.5700000000002</v>
      </c>
      <c r="R37" s="75">
        <f>IFERROR((VLOOKUP(Appoggio!$B$3,A37:H37,2,FALSE)),0)</f>
        <v>0</v>
      </c>
      <c r="S37" s="75">
        <f>IFERROR((VLOOKUP(Appoggio!$B$3,A37:H37,3,FALSE)),0)</f>
        <v>0</v>
      </c>
      <c r="T37" s="75">
        <f>IFERROR((VLOOKUP(Appoggio!$B$3,A37:H37,4,FALSE)),0)</f>
        <v>0</v>
      </c>
      <c r="U37" s="75">
        <f>IFERROR((VLOOKUP(Appoggio!$B$3,A37:H37,5,FALSE)),0)</f>
        <v>0</v>
      </c>
      <c r="V37" s="75">
        <f>IFERROR((VLOOKUP(Appoggio!$B$3,A37:H37,6,FALSE)),0)</f>
        <v>0</v>
      </c>
      <c r="W37" s="75">
        <f>IFERROR((VLOOKUP(Appoggio!$B$3,A37:H37,7,FALSE)),0)</f>
        <v>0</v>
      </c>
      <c r="X37" s="75">
        <f>IFERROR((VLOOKUP(Appoggio!$B$3,A37:H37,8,FALSE)),0)</f>
        <v>0</v>
      </c>
      <c r="Z37" s="75">
        <f>IFERROR((VLOOKUP(Appoggio!$B$4,A37:H37,2,FALSE)),0)</f>
        <v>0</v>
      </c>
      <c r="AA37" s="75">
        <f>IFERROR((VLOOKUP(Appoggio!$B$4,A37:H37,3,FALSE)),0)</f>
        <v>0</v>
      </c>
      <c r="AB37" s="75">
        <f>IFERROR((VLOOKUP(Appoggio!$B$4,A37:H37,4,FALSE)),0)</f>
        <v>0</v>
      </c>
      <c r="AC37" s="75">
        <f>IFERROR((VLOOKUP(Appoggio!$B$4,A37:H37,5,FALSE)),0)</f>
        <v>0</v>
      </c>
      <c r="AD37" s="75">
        <f>IFERROR((VLOOKUP(Appoggio!$B$4,A37:H37,6,FALSE)),0)</f>
        <v>0</v>
      </c>
      <c r="AE37" s="75">
        <f>IFERROR((VLOOKUP(Appoggio!$B$4,A37:H37,7,FALSE)),0)</f>
        <v>0</v>
      </c>
      <c r="AF37" s="75">
        <f>IFERROR((VLOOKUP(Appoggio!$B$4,A37:H37,8,FALSE)),0)</f>
        <v>0</v>
      </c>
      <c r="AH37" s="75">
        <f>IFERROR((VLOOKUP(Appoggio!$B$5,A37:H37,2,FALSE)),0)</f>
        <v>0</v>
      </c>
      <c r="AI37" s="75">
        <f>IFERROR((VLOOKUP(Appoggio!$B$5,A37:H37,3,FALSE)),0)</f>
        <v>0</v>
      </c>
      <c r="AJ37" s="75">
        <f>IFERROR((VLOOKUP(Appoggio!$B$5,A37:H37,4,FALSE)),0)</f>
        <v>0</v>
      </c>
      <c r="AK37" s="75">
        <f>IFERROR((VLOOKUP(Appoggio!$B$5,A37:H37,5,FALSE)),0)</f>
        <v>0</v>
      </c>
      <c r="AL37" s="75">
        <f>IFERROR((VLOOKUP(Appoggio!$B$5,A37:H37,6,FALSE)),0)</f>
        <v>0</v>
      </c>
      <c r="AM37" s="75">
        <f>IFERROR((VLOOKUP(Appoggio!$B$5,A37:H37,7,FALSE)),0)</f>
        <v>0</v>
      </c>
      <c r="AN37" s="75">
        <f>IFERROR((VLOOKUP(Appoggio!$B$5,A37:H37,8,FALSE)),0)</f>
        <v>0</v>
      </c>
    </row>
    <row r="38" spans="1:40" ht="127.5" x14ac:dyDescent="0.2">
      <c r="A38" s="75" t="str">
        <f>'Riassuntivo mese'!Q21</f>
        <v>AQ</v>
      </c>
      <c r="B38" s="75" t="str">
        <f>'Riassuntivo mese'!P21</f>
        <v>MOA</v>
      </c>
      <c r="C38" s="75" t="str">
        <f>'Riassuntivo mese'!D21</f>
        <v>Calizzano</v>
      </c>
      <c r="D38" s="75" t="str">
        <f>'Riassuntivo mese'!E21</f>
        <v>G/A99/CAL/4444/0</v>
      </c>
      <c r="E38" s="75" t="str">
        <f>'Riassuntivo mese'!F21</f>
        <v>CAL_18062024_NA_OL_353_AGRITURISMO CA' DI VOI_MOA_T</v>
      </c>
      <c r="F38" s="75">
        <f>'Riassuntivo mese'!M21</f>
        <v>1252.46</v>
      </c>
      <c r="G38" s="75">
        <f>'Riassuntivo mese'!N21</f>
        <v>6.26</v>
      </c>
      <c r="H38" s="75">
        <f>'Riassuntivo mese'!O21</f>
        <v>1246.2</v>
      </c>
      <c r="J38" s="75" t="str">
        <f>IFERROR((VLOOKUP(Appoggio!$B$2,A38:H38,2,FALSE)),0)</f>
        <v>MOA</v>
      </c>
      <c r="K38" s="75" t="str">
        <f>IFERROR((VLOOKUP(Appoggio!$B$2,A38:H38,3,FALSE)),0)</f>
        <v>Calizzano</v>
      </c>
      <c r="L38" s="75" t="str">
        <f>IFERROR((VLOOKUP(Appoggio!$B$2,A38:H38,4,FALSE)),0)</f>
        <v>G/A99/CAL/4444/0</v>
      </c>
      <c r="M38" s="75" t="str">
        <f>IFERROR((VLOOKUP(Appoggio!$B$2,A38:H38,5,FALSE)),0)</f>
        <v>CAL_18062024_NA_OL_353_AGRITURISMO CA' DI VOI_MOA_T</v>
      </c>
      <c r="N38" s="75">
        <f>IFERROR((VLOOKUP(Appoggio!$B$2,A38:H38,6,FALSE)),0)</f>
        <v>1252.46</v>
      </c>
      <c r="O38" s="75">
        <f>IFERROR((VLOOKUP(Appoggio!$B$2,A38:H38,7,FALSE)),0)</f>
        <v>6.26</v>
      </c>
      <c r="P38" s="75">
        <f>IFERROR((VLOOKUP(Appoggio!$B$2,A38:H38,8,FALSE)),0)</f>
        <v>1246.2</v>
      </c>
      <c r="R38" s="75">
        <f>IFERROR((VLOOKUP(Appoggio!$B$3,A38:H38,2,FALSE)),0)</f>
        <v>0</v>
      </c>
      <c r="S38" s="75">
        <f>IFERROR((VLOOKUP(Appoggio!$B$3,A38:H38,3,FALSE)),0)</f>
        <v>0</v>
      </c>
      <c r="T38" s="75">
        <f>IFERROR((VLOOKUP(Appoggio!$B$3,A38:H38,4,FALSE)),0)</f>
        <v>0</v>
      </c>
      <c r="U38" s="75">
        <f>IFERROR((VLOOKUP(Appoggio!$B$3,A38:H38,5,FALSE)),0)</f>
        <v>0</v>
      </c>
      <c r="V38" s="75">
        <f>IFERROR((VLOOKUP(Appoggio!$B$3,A38:H38,6,FALSE)),0)</f>
        <v>0</v>
      </c>
      <c r="W38" s="75">
        <f>IFERROR((VLOOKUP(Appoggio!$B$3,A38:H38,7,FALSE)),0)</f>
        <v>0</v>
      </c>
      <c r="X38" s="75">
        <f>IFERROR((VLOOKUP(Appoggio!$B$3,A38:H38,8,FALSE)),0)</f>
        <v>0</v>
      </c>
      <c r="Z38" s="75">
        <f>IFERROR((VLOOKUP(Appoggio!$B$4,A38:H38,2,FALSE)),0)</f>
        <v>0</v>
      </c>
      <c r="AA38" s="75">
        <f>IFERROR((VLOOKUP(Appoggio!$B$4,A38:H38,3,FALSE)),0)</f>
        <v>0</v>
      </c>
      <c r="AB38" s="75">
        <f>IFERROR((VLOOKUP(Appoggio!$B$4,A38:H38,4,FALSE)),0)</f>
        <v>0</v>
      </c>
      <c r="AC38" s="75">
        <f>IFERROR((VLOOKUP(Appoggio!$B$4,A38:H38,5,FALSE)),0)</f>
        <v>0</v>
      </c>
      <c r="AD38" s="75">
        <f>IFERROR((VLOOKUP(Appoggio!$B$4,A38:H38,6,FALSE)),0)</f>
        <v>0</v>
      </c>
      <c r="AE38" s="75">
        <f>IFERROR((VLOOKUP(Appoggio!$B$4,A38:H38,7,FALSE)),0)</f>
        <v>0</v>
      </c>
      <c r="AF38" s="75">
        <f>IFERROR((VLOOKUP(Appoggio!$B$4,A38:H38,8,FALSE)),0)</f>
        <v>0</v>
      </c>
      <c r="AH38" s="75">
        <f>IFERROR((VLOOKUP(Appoggio!$B$5,A38:H38,2,FALSE)),0)</f>
        <v>0</v>
      </c>
      <c r="AI38" s="75">
        <f>IFERROR((VLOOKUP(Appoggio!$B$5,A38:H38,3,FALSE)),0)</f>
        <v>0</v>
      </c>
      <c r="AJ38" s="75">
        <f>IFERROR((VLOOKUP(Appoggio!$B$5,A38:H38,4,FALSE)),0)</f>
        <v>0</v>
      </c>
      <c r="AK38" s="75">
        <f>IFERROR((VLOOKUP(Appoggio!$B$5,A38:H38,5,FALSE)),0)</f>
        <v>0</v>
      </c>
      <c r="AL38" s="75">
        <f>IFERROR((VLOOKUP(Appoggio!$B$5,A38:H38,6,FALSE)),0)</f>
        <v>0</v>
      </c>
      <c r="AM38" s="75">
        <f>IFERROR((VLOOKUP(Appoggio!$B$5,A38:H38,7,FALSE)),0)</f>
        <v>0</v>
      </c>
      <c r="AN38" s="75">
        <f>IFERROR((VLOOKUP(Appoggio!$B$5,A38:H38,8,FALSE)),0)</f>
        <v>0</v>
      </c>
    </row>
    <row r="39" spans="1:40" x14ac:dyDescent="0.2">
      <c r="A39" s="75" t="e">
        <f>'Riassuntivo mese'!#REF!</f>
        <v>#REF!</v>
      </c>
      <c r="B39" s="75" t="e">
        <f>'Riassuntivo mese'!#REF!</f>
        <v>#REF!</v>
      </c>
      <c r="C39" s="75" t="e">
        <f>'Riassuntivo mese'!#REF!</f>
        <v>#REF!</v>
      </c>
      <c r="D39" s="75" t="e">
        <f>'Riassuntivo mese'!#REF!</f>
        <v>#REF!</v>
      </c>
      <c r="E39" s="75" t="e">
        <f>'Riassuntivo mese'!#REF!</f>
        <v>#REF!</v>
      </c>
      <c r="F39" s="75" t="e">
        <f>'Riassuntivo mese'!#REF!</f>
        <v>#REF!</v>
      </c>
      <c r="G39" s="75" t="e">
        <f>'Riassuntivo mese'!#REF!</f>
        <v>#REF!</v>
      </c>
      <c r="H39" s="75" t="e">
        <f>'Riassuntivo mese'!#REF!</f>
        <v>#REF!</v>
      </c>
      <c r="J39" s="75">
        <f>IFERROR((VLOOKUP(Appoggio!$B$2,A39:H39,2,FALSE)),0)</f>
        <v>0</v>
      </c>
      <c r="K39" s="75">
        <f>IFERROR((VLOOKUP(Appoggio!$B$2,A39:H39,3,FALSE)),0)</f>
        <v>0</v>
      </c>
      <c r="L39" s="75">
        <f>IFERROR((VLOOKUP(Appoggio!$B$2,A39:H39,4,FALSE)),0)</f>
        <v>0</v>
      </c>
      <c r="M39" s="75">
        <f>IFERROR((VLOOKUP(Appoggio!$B$2,A39:H39,5,FALSE)),0)</f>
        <v>0</v>
      </c>
      <c r="N39" s="75">
        <f>IFERROR((VLOOKUP(Appoggio!$B$2,A39:H39,6,FALSE)),0)</f>
        <v>0</v>
      </c>
      <c r="O39" s="75">
        <f>IFERROR((VLOOKUP(Appoggio!$B$2,A39:H39,7,FALSE)),0)</f>
        <v>0</v>
      </c>
      <c r="P39" s="75">
        <f>IFERROR((VLOOKUP(Appoggio!$B$2,A39:H39,8,FALSE)),0)</f>
        <v>0</v>
      </c>
      <c r="R39" s="75">
        <f>IFERROR((VLOOKUP(Appoggio!$B$3,A39:H39,2,FALSE)),0)</f>
        <v>0</v>
      </c>
      <c r="S39" s="75">
        <f>IFERROR((VLOOKUP(Appoggio!$B$3,A39:H39,3,FALSE)),0)</f>
        <v>0</v>
      </c>
      <c r="T39" s="75">
        <f>IFERROR((VLOOKUP(Appoggio!$B$3,A39:H39,4,FALSE)),0)</f>
        <v>0</v>
      </c>
      <c r="U39" s="75">
        <f>IFERROR((VLOOKUP(Appoggio!$B$3,A39:H39,5,FALSE)),0)</f>
        <v>0</v>
      </c>
      <c r="V39" s="75">
        <f>IFERROR((VLOOKUP(Appoggio!$B$3,A39:H39,6,FALSE)),0)</f>
        <v>0</v>
      </c>
      <c r="W39" s="75">
        <f>IFERROR((VLOOKUP(Appoggio!$B$3,A39:H39,7,FALSE)),0)</f>
        <v>0</v>
      </c>
      <c r="X39" s="75">
        <f>IFERROR((VLOOKUP(Appoggio!$B$3,A39:H39,8,FALSE)),0)</f>
        <v>0</v>
      </c>
      <c r="Z39" s="75">
        <f>IFERROR((VLOOKUP(Appoggio!$B$4,A39:H39,2,FALSE)),0)</f>
        <v>0</v>
      </c>
      <c r="AA39" s="75">
        <f>IFERROR((VLOOKUP(Appoggio!$B$4,A39:H39,3,FALSE)),0)</f>
        <v>0</v>
      </c>
      <c r="AB39" s="75">
        <f>IFERROR((VLOOKUP(Appoggio!$B$4,A39:H39,4,FALSE)),0)</f>
        <v>0</v>
      </c>
      <c r="AC39" s="75">
        <f>IFERROR((VLOOKUP(Appoggio!$B$4,A39:H39,5,FALSE)),0)</f>
        <v>0</v>
      </c>
      <c r="AD39" s="75">
        <f>IFERROR((VLOOKUP(Appoggio!$B$4,A39:H39,6,FALSE)),0)</f>
        <v>0</v>
      </c>
      <c r="AE39" s="75">
        <f>IFERROR((VLOOKUP(Appoggio!$B$4,A39:H39,7,FALSE)),0)</f>
        <v>0</v>
      </c>
      <c r="AF39" s="75">
        <f>IFERROR((VLOOKUP(Appoggio!$B$4,A39:H39,8,FALSE)),0)</f>
        <v>0</v>
      </c>
      <c r="AH39" s="75">
        <f>IFERROR((VLOOKUP(Appoggio!$B$5,A39:H39,2,FALSE)),0)</f>
        <v>0</v>
      </c>
      <c r="AI39" s="75">
        <f>IFERROR((VLOOKUP(Appoggio!$B$5,A39:H39,3,FALSE)),0)</f>
        <v>0</v>
      </c>
      <c r="AJ39" s="75">
        <f>IFERROR((VLOOKUP(Appoggio!$B$5,A39:H39,4,FALSE)),0)</f>
        <v>0</v>
      </c>
      <c r="AK39" s="75">
        <f>IFERROR((VLOOKUP(Appoggio!$B$5,A39:H39,5,FALSE)),0)</f>
        <v>0</v>
      </c>
      <c r="AL39" s="75">
        <f>IFERROR((VLOOKUP(Appoggio!$B$5,A39:H39,6,FALSE)),0)</f>
        <v>0</v>
      </c>
      <c r="AM39" s="75">
        <f>IFERROR((VLOOKUP(Appoggio!$B$5,A39:H39,7,FALSE)),0)</f>
        <v>0</v>
      </c>
      <c r="AN39" s="75">
        <f>IFERROR((VLOOKUP(Appoggio!$B$5,A39:H39,8,FALSE)),0)</f>
        <v>0</v>
      </c>
    </row>
    <row r="40" spans="1:40" x14ac:dyDescent="0.2">
      <c r="A40" s="75" t="e">
        <f>'Riassuntivo mese'!#REF!</f>
        <v>#REF!</v>
      </c>
      <c r="B40" s="75" t="e">
        <f>'Riassuntivo mese'!#REF!</f>
        <v>#REF!</v>
      </c>
      <c r="C40" s="75" t="e">
        <f>'Riassuntivo mese'!#REF!</f>
        <v>#REF!</v>
      </c>
      <c r="D40" s="75" t="e">
        <f>'Riassuntivo mese'!#REF!</f>
        <v>#REF!</v>
      </c>
      <c r="E40" s="75" t="e">
        <f>'Riassuntivo mese'!#REF!</f>
        <v>#REF!</v>
      </c>
      <c r="F40" s="75" t="e">
        <f>'Riassuntivo mese'!#REF!</f>
        <v>#REF!</v>
      </c>
      <c r="G40" s="75" t="e">
        <f>'Riassuntivo mese'!#REF!</f>
        <v>#REF!</v>
      </c>
      <c r="H40" s="75" t="e">
        <f>'Riassuntivo mese'!#REF!</f>
        <v>#REF!</v>
      </c>
      <c r="J40" s="75">
        <f>IFERROR((VLOOKUP(Appoggio!$B$2,A40:H40,2,FALSE)),0)</f>
        <v>0</v>
      </c>
      <c r="K40" s="75">
        <f>IFERROR((VLOOKUP(Appoggio!$B$2,A40:H40,3,FALSE)),0)</f>
        <v>0</v>
      </c>
      <c r="L40" s="75">
        <f>IFERROR((VLOOKUP(Appoggio!$B$2,A40:H40,4,FALSE)),0)</f>
        <v>0</v>
      </c>
      <c r="M40" s="75">
        <f>IFERROR((VLOOKUP(Appoggio!$B$2,A40:H40,5,FALSE)),0)</f>
        <v>0</v>
      </c>
      <c r="N40" s="75">
        <f>IFERROR((VLOOKUP(Appoggio!$B$2,A40:H40,6,FALSE)),0)</f>
        <v>0</v>
      </c>
      <c r="O40" s="75">
        <f>IFERROR((VLOOKUP(Appoggio!$B$2,A40:H40,7,FALSE)),0)</f>
        <v>0</v>
      </c>
      <c r="P40" s="75">
        <f>IFERROR((VLOOKUP(Appoggio!$B$2,A40:H40,8,FALSE)),0)</f>
        <v>0</v>
      </c>
      <c r="R40" s="75">
        <f>IFERROR((VLOOKUP(Appoggio!$B$3,A40:H40,2,FALSE)),0)</f>
        <v>0</v>
      </c>
      <c r="S40" s="75">
        <f>IFERROR((VLOOKUP(Appoggio!$B$3,A40:H40,3,FALSE)),0)</f>
        <v>0</v>
      </c>
      <c r="T40" s="75">
        <f>IFERROR((VLOOKUP(Appoggio!$B$3,A40:H40,4,FALSE)),0)</f>
        <v>0</v>
      </c>
      <c r="U40" s="75">
        <f>IFERROR((VLOOKUP(Appoggio!$B$3,A40:H40,5,FALSE)),0)</f>
        <v>0</v>
      </c>
      <c r="V40" s="75">
        <f>IFERROR((VLOOKUP(Appoggio!$B$3,A40:H40,6,FALSE)),0)</f>
        <v>0</v>
      </c>
      <c r="W40" s="75">
        <f>IFERROR((VLOOKUP(Appoggio!$B$3,A40:H40,7,FALSE)),0)</f>
        <v>0</v>
      </c>
      <c r="X40" s="75">
        <f>IFERROR((VLOOKUP(Appoggio!$B$3,A40:H40,8,FALSE)),0)</f>
        <v>0</v>
      </c>
      <c r="Z40" s="75">
        <f>IFERROR((VLOOKUP(Appoggio!$B$4,A40:H40,2,FALSE)),0)</f>
        <v>0</v>
      </c>
      <c r="AA40" s="75">
        <f>IFERROR((VLOOKUP(Appoggio!$B$4,A40:H40,3,FALSE)),0)</f>
        <v>0</v>
      </c>
      <c r="AB40" s="75">
        <f>IFERROR((VLOOKUP(Appoggio!$B$4,A40:H40,4,FALSE)),0)</f>
        <v>0</v>
      </c>
      <c r="AC40" s="75">
        <f>IFERROR((VLOOKUP(Appoggio!$B$4,A40:H40,5,FALSE)),0)</f>
        <v>0</v>
      </c>
      <c r="AD40" s="75">
        <f>IFERROR((VLOOKUP(Appoggio!$B$4,A40:H40,6,FALSE)),0)</f>
        <v>0</v>
      </c>
      <c r="AE40" s="75">
        <f>IFERROR((VLOOKUP(Appoggio!$B$4,A40:H40,7,FALSE)),0)</f>
        <v>0</v>
      </c>
      <c r="AF40" s="75">
        <f>IFERROR((VLOOKUP(Appoggio!$B$4,A40:H40,8,FALSE)),0)</f>
        <v>0</v>
      </c>
      <c r="AH40" s="75">
        <f>IFERROR((VLOOKUP(Appoggio!$B$5,A40:H40,2,FALSE)),0)</f>
        <v>0</v>
      </c>
      <c r="AI40" s="75">
        <f>IFERROR((VLOOKUP(Appoggio!$B$5,A40:H40,3,FALSE)),0)</f>
        <v>0</v>
      </c>
      <c r="AJ40" s="75">
        <f>IFERROR((VLOOKUP(Appoggio!$B$5,A40:H40,4,FALSE)),0)</f>
        <v>0</v>
      </c>
      <c r="AK40" s="75">
        <f>IFERROR((VLOOKUP(Appoggio!$B$5,A40:H40,5,FALSE)),0)</f>
        <v>0</v>
      </c>
      <c r="AL40" s="75">
        <f>IFERROR((VLOOKUP(Appoggio!$B$5,A40:H40,6,FALSE)),0)</f>
        <v>0</v>
      </c>
      <c r="AM40" s="75">
        <f>IFERROR((VLOOKUP(Appoggio!$B$5,A40:H40,7,FALSE)),0)</f>
        <v>0</v>
      </c>
      <c r="AN40" s="75">
        <f>IFERROR((VLOOKUP(Appoggio!$B$5,A40:H40,8,FALSE)),0)</f>
        <v>0</v>
      </c>
    </row>
    <row r="41" spans="1:40" x14ac:dyDescent="0.2">
      <c r="A41" s="75" t="e">
        <f>'Riassuntivo mese'!#REF!</f>
        <v>#REF!</v>
      </c>
      <c r="B41" s="75" t="e">
        <f>'Riassuntivo mese'!#REF!</f>
        <v>#REF!</v>
      </c>
      <c r="C41" s="75" t="e">
        <f>'Riassuntivo mese'!#REF!</f>
        <v>#REF!</v>
      </c>
      <c r="D41" s="75" t="e">
        <f>'Riassuntivo mese'!#REF!</f>
        <v>#REF!</v>
      </c>
      <c r="E41" s="75" t="e">
        <f>'Riassuntivo mese'!#REF!</f>
        <v>#REF!</v>
      </c>
      <c r="F41" s="75" t="e">
        <f>'Riassuntivo mese'!#REF!</f>
        <v>#REF!</v>
      </c>
      <c r="G41" s="75" t="e">
        <f>'Riassuntivo mese'!#REF!</f>
        <v>#REF!</v>
      </c>
      <c r="H41" s="75" t="e">
        <f>'Riassuntivo mese'!#REF!</f>
        <v>#REF!</v>
      </c>
      <c r="J41" s="75">
        <f>IFERROR((VLOOKUP(Appoggio!$B$2,A41:H41,2,FALSE)),0)</f>
        <v>0</v>
      </c>
      <c r="K41" s="75">
        <f>IFERROR((VLOOKUP(Appoggio!$B$2,A41:H41,3,FALSE)),0)</f>
        <v>0</v>
      </c>
      <c r="L41" s="75">
        <f>IFERROR((VLOOKUP(Appoggio!$B$2,A41:H41,4,FALSE)),0)</f>
        <v>0</v>
      </c>
      <c r="M41" s="75">
        <f>IFERROR((VLOOKUP(Appoggio!$B$2,A41:H41,5,FALSE)),0)</f>
        <v>0</v>
      </c>
      <c r="N41" s="75">
        <f>IFERROR((VLOOKUP(Appoggio!$B$2,A41:H41,6,FALSE)),0)</f>
        <v>0</v>
      </c>
      <c r="O41" s="75">
        <f>IFERROR((VLOOKUP(Appoggio!$B$2,A41:H41,7,FALSE)),0)</f>
        <v>0</v>
      </c>
      <c r="P41" s="75">
        <f>IFERROR((VLOOKUP(Appoggio!$B$2,A41:H41,8,FALSE)),0)</f>
        <v>0</v>
      </c>
      <c r="R41" s="75">
        <f>IFERROR((VLOOKUP(Appoggio!$B$3,A41:H41,2,FALSE)),0)</f>
        <v>0</v>
      </c>
      <c r="S41" s="75">
        <f>IFERROR((VLOOKUP(Appoggio!$B$3,A41:H41,3,FALSE)),0)</f>
        <v>0</v>
      </c>
      <c r="T41" s="75">
        <f>IFERROR((VLOOKUP(Appoggio!$B$3,A41:H41,4,FALSE)),0)</f>
        <v>0</v>
      </c>
      <c r="U41" s="75">
        <f>IFERROR((VLOOKUP(Appoggio!$B$3,A41:H41,5,FALSE)),0)</f>
        <v>0</v>
      </c>
      <c r="V41" s="75">
        <f>IFERROR((VLOOKUP(Appoggio!$B$3,A41:H41,6,FALSE)),0)</f>
        <v>0</v>
      </c>
      <c r="W41" s="75">
        <f>IFERROR((VLOOKUP(Appoggio!$B$3,A41:H41,7,FALSE)),0)</f>
        <v>0</v>
      </c>
      <c r="X41" s="75">
        <f>IFERROR((VLOOKUP(Appoggio!$B$3,A41:H41,8,FALSE)),0)</f>
        <v>0</v>
      </c>
      <c r="Z41" s="75">
        <f>IFERROR((VLOOKUP(Appoggio!$B$4,A41:H41,2,FALSE)),0)</f>
        <v>0</v>
      </c>
      <c r="AA41" s="75">
        <f>IFERROR((VLOOKUP(Appoggio!$B$4,A41:H41,3,FALSE)),0)</f>
        <v>0</v>
      </c>
      <c r="AB41" s="75">
        <f>IFERROR((VLOOKUP(Appoggio!$B$4,A41:H41,4,FALSE)),0)</f>
        <v>0</v>
      </c>
      <c r="AC41" s="75">
        <f>IFERROR((VLOOKUP(Appoggio!$B$4,A41:H41,5,FALSE)),0)</f>
        <v>0</v>
      </c>
      <c r="AD41" s="75">
        <f>IFERROR((VLOOKUP(Appoggio!$B$4,A41:H41,6,FALSE)),0)</f>
        <v>0</v>
      </c>
      <c r="AE41" s="75">
        <f>IFERROR((VLOOKUP(Appoggio!$B$4,A41:H41,7,FALSE)),0)</f>
        <v>0</v>
      </c>
      <c r="AF41" s="75">
        <f>IFERROR((VLOOKUP(Appoggio!$B$4,A41:H41,8,FALSE)),0)</f>
        <v>0</v>
      </c>
      <c r="AH41" s="75">
        <f>IFERROR((VLOOKUP(Appoggio!$B$5,A41:H41,2,FALSE)),0)</f>
        <v>0</v>
      </c>
      <c r="AI41" s="75">
        <f>IFERROR((VLOOKUP(Appoggio!$B$5,A41:H41,3,FALSE)),0)</f>
        <v>0</v>
      </c>
      <c r="AJ41" s="75">
        <f>IFERROR((VLOOKUP(Appoggio!$B$5,A41:H41,4,FALSE)),0)</f>
        <v>0</v>
      </c>
      <c r="AK41" s="75">
        <f>IFERROR((VLOOKUP(Appoggio!$B$5,A41:H41,5,FALSE)),0)</f>
        <v>0</v>
      </c>
      <c r="AL41" s="75">
        <f>IFERROR((VLOOKUP(Appoggio!$B$5,A41:H41,6,FALSE)),0)</f>
        <v>0</v>
      </c>
      <c r="AM41" s="75">
        <f>IFERROR((VLOOKUP(Appoggio!$B$5,A41:H41,7,FALSE)),0)</f>
        <v>0</v>
      </c>
      <c r="AN41" s="75">
        <f>IFERROR((VLOOKUP(Appoggio!$B$5,A41:H41,8,FALSE)),0)</f>
        <v>0</v>
      </c>
    </row>
    <row r="42" spans="1:40" x14ac:dyDescent="0.2">
      <c r="A42" s="75" t="e">
        <f>'Riassuntivo mese'!#REF!</f>
        <v>#REF!</v>
      </c>
      <c r="B42" s="75" t="e">
        <f>'Riassuntivo mese'!#REF!</f>
        <v>#REF!</v>
      </c>
      <c r="C42" s="75" t="e">
        <f>'Riassuntivo mese'!#REF!</f>
        <v>#REF!</v>
      </c>
      <c r="D42" s="75" t="e">
        <f>'Riassuntivo mese'!#REF!</f>
        <v>#REF!</v>
      </c>
      <c r="E42" s="75" t="e">
        <f>'Riassuntivo mese'!#REF!</f>
        <v>#REF!</v>
      </c>
      <c r="F42" s="75" t="e">
        <f>'Riassuntivo mese'!#REF!</f>
        <v>#REF!</v>
      </c>
      <c r="G42" s="75" t="e">
        <f>'Riassuntivo mese'!#REF!</f>
        <v>#REF!</v>
      </c>
      <c r="H42" s="75" t="e">
        <f>'Riassuntivo mese'!#REF!</f>
        <v>#REF!</v>
      </c>
      <c r="J42" s="75">
        <f>IFERROR((VLOOKUP(Appoggio!$B$2,A42:H42,2,FALSE)),0)</f>
        <v>0</v>
      </c>
      <c r="K42" s="75">
        <f>IFERROR((VLOOKUP(Appoggio!$B$2,A42:H42,3,FALSE)),0)</f>
        <v>0</v>
      </c>
      <c r="L42" s="75">
        <f>IFERROR((VLOOKUP(Appoggio!$B$2,A42:H42,4,FALSE)),0)</f>
        <v>0</v>
      </c>
      <c r="M42" s="75">
        <f>IFERROR((VLOOKUP(Appoggio!$B$2,A42:H42,5,FALSE)),0)</f>
        <v>0</v>
      </c>
      <c r="N42" s="75">
        <f>IFERROR((VLOOKUP(Appoggio!$B$2,A42:H42,6,FALSE)),0)</f>
        <v>0</v>
      </c>
      <c r="O42" s="75">
        <f>IFERROR((VLOOKUP(Appoggio!$B$2,A42:H42,7,FALSE)),0)</f>
        <v>0</v>
      </c>
      <c r="P42" s="75">
        <f>IFERROR((VLOOKUP(Appoggio!$B$2,A42:H42,8,FALSE)),0)</f>
        <v>0</v>
      </c>
      <c r="R42" s="75">
        <f>IFERROR((VLOOKUP(Appoggio!$B$3,A42:H42,2,FALSE)),0)</f>
        <v>0</v>
      </c>
      <c r="S42" s="75">
        <f>IFERROR((VLOOKUP(Appoggio!$B$3,A42:H42,3,FALSE)),0)</f>
        <v>0</v>
      </c>
      <c r="T42" s="75">
        <f>IFERROR((VLOOKUP(Appoggio!$B$3,A42:H42,4,FALSE)),0)</f>
        <v>0</v>
      </c>
      <c r="U42" s="75">
        <f>IFERROR((VLOOKUP(Appoggio!$B$3,A42:H42,5,FALSE)),0)</f>
        <v>0</v>
      </c>
      <c r="V42" s="75">
        <f>IFERROR((VLOOKUP(Appoggio!$B$3,A42:H42,6,FALSE)),0)</f>
        <v>0</v>
      </c>
      <c r="W42" s="75">
        <f>IFERROR((VLOOKUP(Appoggio!$B$3,A42:H42,7,FALSE)),0)</f>
        <v>0</v>
      </c>
      <c r="X42" s="75">
        <f>IFERROR((VLOOKUP(Appoggio!$B$3,A42:H42,8,FALSE)),0)</f>
        <v>0</v>
      </c>
      <c r="Z42" s="75">
        <f>IFERROR((VLOOKUP(Appoggio!$B$4,A42:H42,2,FALSE)),0)</f>
        <v>0</v>
      </c>
      <c r="AA42" s="75">
        <f>IFERROR((VLOOKUP(Appoggio!$B$4,A42:H42,3,FALSE)),0)</f>
        <v>0</v>
      </c>
      <c r="AB42" s="75">
        <f>IFERROR((VLOOKUP(Appoggio!$B$4,A42:H42,4,FALSE)),0)</f>
        <v>0</v>
      </c>
      <c r="AC42" s="75">
        <f>IFERROR((VLOOKUP(Appoggio!$B$4,A42:H42,5,FALSE)),0)</f>
        <v>0</v>
      </c>
      <c r="AD42" s="75">
        <f>IFERROR((VLOOKUP(Appoggio!$B$4,A42:H42,6,FALSE)),0)</f>
        <v>0</v>
      </c>
      <c r="AE42" s="75">
        <f>IFERROR((VLOOKUP(Appoggio!$B$4,A42:H42,7,FALSE)),0)</f>
        <v>0</v>
      </c>
      <c r="AF42" s="75">
        <f>IFERROR((VLOOKUP(Appoggio!$B$4,A42:H42,8,FALSE)),0)</f>
        <v>0</v>
      </c>
      <c r="AH42" s="75">
        <f>IFERROR((VLOOKUP(Appoggio!$B$5,A42:H42,2,FALSE)),0)</f>
        <v>0</v>
      </c>
      <c r="AI42" s="75">
        <f>IFERROR((VLOOKUP(Appoggio!$B$5,A42:H42,3,FALSE)),0)</f>
        <v>0</v>
      </c>
      <c r="AJ42" s="75">
        <f>IFERROR((VLOOKUP(Appoggio!$B$5,A42:H42,4,FALSE)),0)</f>
        <v>0</v>
      </c>
      <c r="AK42" s="75">
        <f>IFERROR((VLOOKUP(Appoggio!$B$5,A42:H42,5,FALSE)),0)</f>
        <v>0</v>
      </c>
      <c r="AL42" s="75">
        <f>IFERROR((VLOOKUP(Appoggio!$B$5,A42:H42,6,FALSE)),0)</f>
        <v>0</v>
      </c>
      <c r="AM42" s="75">
        <f>IFERROR((VLOOKUP(Appoggio!$B$5,A42:H42,7,FALSE)),0)</f>
        <v>0</v>
      </c>
      <c r="AN42" s="75">
        <f>IFERROR((VLOOKUP(Appoggio!$B$5,A42:H42,8,FALSE)),0)</f>
        <v>0</v>
      </c>
    </row>
    <row r="43" spans="1:40" x14ac:dyDescent="0.2">
      <c r="A43" s="75" t="e">
        <f>'Riassuntivo mese'!#REF!</f>
        <v>#REF!</v>
      </c>
      <c r="B43" s="75" t="e">
        <f>'Riassuntivo mese'!#REF!</f>
        <v>#REF!</v>
      </c>
      <c r="C43" s="75" t="e">
        <f>'Riassuntivo mese'!#REF!</f>
        <v>#REF!</v>
      </c>
      <c r="D43" s="75" t="e">
        <f>'Riassuntivo mese'!#REF!</f>
        <v>#REF!</v>
      </c>
      <c r="E43" s="75" t="e">
        <f>'Riassuntivo mese'!#REF!</f>
        <v>#REF!</v>
      </c>
      <c r="F43" s="75" t="e">
        <f>'Riassuntivo mese'!#REF!</f>
        <v>#REF!</v>
      </c>
      <c r="G43" s="75" t="e">
        <f>'Riassuntivo mese'!#REF!</f>
        <v>#REF!</v>
      </c>
      <c r="H43" s="75" t="e">
        <f>'Riassuntivo mese'!#REF!</f>
        <v>#REF!</v>
      </c>
      <c r="J43" s="75">
        <f>IFERROR((VLOOKUP(Appoggio!$B$2,A43:H43,2,FALSE)),0)</f>
        <v>0</v>
      </c>
      <c r="K43" s="75">
        <f>IFERROR((VLOOKUP(Appoggio!$B$2,A43:H43,3,FALSE)),0)</f>
        <v>0</v>
      </c>
      <c r="L43" s="75">
        <f>IFERROR((VLOOKUP(Appoggio!$B$2,A43:H43,4,FALSE)),0)</f>
        <v>0</v>
      </c>
      <c r="M43" s="75">
        <f>IFERROR((VLOOKUP(Appoggio!$B$2,A43:H43,5,FALSE)),0)</f>
        <v>0</v>
      </c>
      <c r="N43" s="75">
        <f>IFERROR((VLOOKUP(Appoggio!$B$2,A43:H43,6,FALSE)),0)</f>
        <v>0</v>
      </c>
      <c r="O43" s="75">
        <f>IFERROR((VLOOKUP(Appoggio!$B$2,A43:H43,7,FALSE)),0)</f>
        <v>0</v>
      </c>
      <c r="P43" s="75">
        <f>IFERROR((VLOOKUP(Appoggio!$B$2,A43:H43,8,FALSE)),0)</f>
        <v>0</v>
      </c>
      <c r="R43" s="75">
        <f>IFERROR((VLOOKUP(Appoggio!$B$3,A43:H43,2,FALSE)),0)</f>
        <v>0</v>
      </c>
      <c r="S43" s="75">
        <f>IFERROR((VLOOKUP(Appoggio!$B$3,A43:H43,3,FALSE)),0)</f>
        <v>0</v>
      </c>
      <c r="T43" s="75">
        <f>IFERROR((VLOOKUP(Appoggio!$B$3,A43:H43,4,FALSE)),0)</f>
        <v>0</v>
      </c>
      <c r="U43" s="75">
        <f>IFERROR((VLOOKUP(Appoggio!$B$3,A43:H43,5,FALSE)),0)</f>
        <v>0</v>
      </c>
      <c r="V43" s="75">
        <f>IFERROR((VLOOKUP(Appoggio!$B$3,A43:H43,6,FALSE)),0)</f>
        <v>0</v>
      </c>
      <c r="W43" s="75">
        <f>IFERROR((VLOOKUP(Appoggio!$B$3,A43:H43,7,FALSE)),0)</f>
        <v>0</v>
      </c>
      <c r="X43" s="75">
        <f>IFERROR((VLOOKUP(Appoggio!$B$3,A43:H43,8,FALSE)),0)</f>
        <v>0</v>
      </c>
      <c r="Z43" s="75">
        <f>IFERROR((VLOOKUP(Appoggio!$B$4,A43:H43,2,FALSE)),0)</f>
        <v>0</v>
      </c>
      <c r="AA43" s="75">
        <f>IFERROR((VLOOKUP(Appoggio!$B$4,A43:H43,3,FALSE)),0)</f>
        <v>0</v>
      </c>
      <c r="AB43" s="75">
        <f>IFERROR((VLOOKUP(Appoggio!$B$4,A43:H43,4,FALSE)),0)</f>
        <v>0</v>
      </c>
      <c r="AC43" s="75">
        <f>IFERROR((VLOOKUP(Appoggio!$B$4,A43:H43,5,FALSE)),0)</f>
        <v>0</v>
      </c>
      <c r="AD43" s="75">
        <f>IFERROR((VLOOKUP(Appoggio!$B$4,A43:H43,6,FALSE)),0)</f>
        <v>0</v>
      </c>
      <c r="AE43" s="75">
        <f>IFERROR((VLOOKUP(Appoggio!$B$4,A43:H43,7,FALSE)),0)</f>
        <v>0</v>
      </c>
      <c r="AF43" s="75">
        <f>IFERROR((VLOOKUP(Appoggio!$B$4,A43:H43,8,FALSE)),0)</f>
        <v>0</v>
      </c>
      <c r="AH43" s="75">
        <f>IFERROR((VLOOKUP(Appoggio!$B$5,A43:H43,2,FALSE)),0)</f>
        <v>0</v>
      </c>
      <c r="AI43" s="75">
        <f>IFERROR((VLOOKUP(Appoggio!$B$5,A43:H43,3,FALSE)),0)</f>
        <v>0</v>
      </c>
      <c r="AJ43" s="75">
        <f>IFERROR((VLOOKUP(Appoggio!$B$5,A43:H43,4,FALSE)),0)</f>
        <v>0</v>
      </c>
      <c r="AK43" s="75">
        <f>IFERROR((VLOOKUP(Appoggio!$B$5,A43:H43,5,FALSE)),0)</f>
        <v>0</v>
      </c>
      <c r="AL43" s="75">
        <f>IFERROR((VLOOKUP(Appoggio!$B$5,A43:H43,6,FALSE)),0)</f>
        <v>0</v>
      </c>
      <c r="AM43" s="75">
        <f>IFERROR((VLOOKUP(Appoggio!$B$5,A43:H43,7,FALSE)),0)</f>
        <v>0</v>
      </c>
      <c r="AN43" s="75">
        <f>IFERROR((VLOOKUP(Appoggio!$B$5,A43:H43,8,FALSE)),0)</f>
        <v>0</v>
      </c>
    </row>
    <row r="44" spans="1:40" x14ac:dyDescent="0.2">
      <c r="A44" s="75" t="e">
        <f>'Riassuntivo mese'!#REF!</f>
        <v>#REF!</v>
      </c>
      <c r="B44" s="75" t="e">
        <f>'Riassuntivo mese'!#REF!</f>
        <v>#REF!</v>
      </c>
      <c r="C44" s="75" t="e">
        <f>'Riassuntivo mese'!#REF!</f>
        <v>#REF!</v>
      </c>
      <c r="D44" s="75" t="e">
        <f>'Riassuntivo mese'!#REF!</f>
        <v>#REF!</v>
      </c>
      <c r="E44" s="75" t="e">
        <f>'Riassuntivo mese'!#REF!</f>
        <v>#REF!</v>
      </c>
      <c r="F44" s="75" t="e">
        <f>'Riassuntivo mese'!#REF!</f>
        <v>#REF!</v>
      </c>
      <c r="G44" s="75" t="e">
        <f>'Riassuntivo mese'!#REF!</f>
        <v>#REF!</v>
      </c>
      <c r="H44" s="75" t="e">
        <f>'Riassuntivo mese'!#REF!</f>
        <v>#REF!</v>
      </c>
      <c r="J44" s="75">
        <f>IFERROR((VLOOKUP(Appoggio!$B$2,A44:H44,2,FALSE)),0)</f>
        <v>0</v>
      </c>
      <c r="K44" s="75">
        <f>IFERROR((VLOOKUP(Appoggio!$B$2,A44:H44,3,FALSE)),0)</f>
        <v>0</v>
      </c>
      <c r="L44" s="75">
        <f>IFERROR((VLOOKUP(Appoggio!$B$2,A44:H44,4,FALSE)),0)</f>
        <v>0</v>
      </c>
      <c r="M44" s="75">
        <f>IFERROR((VLOOKUP(Appoggio!$B$2,A44:H44,5,FALSE)),0)</f>
        <v>0</v>
      </c>
      <c r="N44" s="75">
        <f>IFERROR((VLOOKUP(Appoggio!$B$2,A44:H44,6,FALSE)),0)</f>
        <v>0</v>
      </c>
      <c r="O44" s="75">
        <f>IFERROR((VLOOKUP(Appoggio!$B$2,A44:H44,7,FALSE)),0)</f>
        <v>0</v>
      </c>
      <c r="P44" s="75">
        <f>IFERROR((VLOOKUP(Appoggio!$B$2,A44:H44,8,FALSE)),0)</f>
        <v>0</v>
      </c>
      <c r="R44" s="75">
        <f>IFERROR((VLOOKUP(Appoggio!$B$3,A44:H44,2,FALSE)),0)</f>
        <v>0</v>
      </c>
      <c r="S44" s="75">
        <f>IFERROR((VLOOKUP(Appoggio!$B$3,A44:H44,3,FALSE)),0)</f>
        <v>0</v>
      </c>
      <c r="T44" s="75">
        <f>IFERROR((VLOOKUP(Appoggio!$B$3,A44:H44,4,FALSE)),0)</f>
        <v>0</v>
      </c>
      <c r="U44" s="75">
        <f>IFERROR((VLOOKUP(Appoggio!$B$3,A44:H44,5,FALSE)),0)</f>
        <v>0</v>
      </c>
      <c r="V44" s="75">
        <f>IFERROR((VLOOKUP(Appoggio!$B$3,A44:H44,6,FALSE)),0)</f>
        <v>0</v>
      </c>
      <c r="W44" s="75">
        <f>IFERROR((VLOOKUP(Appoggio!$B$3,A44:H44,7,FALSE)),0)</f>
        <v>0</v>
      </c>
      <c r="X44" s="75">
        <f>IFERROR((VLOOKUP(Appoggio!$B$3,A44:H44,8,FALSE)),0)</f>
        <v>0</v>
      </c>
      <c r="Z44" s="75">
        <f>IFERROR((VLOOKUP(Appoggio!$B$4,A44:H44,2,FALSE)),0)</f>
        <v>0</v>
      </c>
      <c r="AA44" s="75">
        <f>IFERROR((VLOOKUP(Appoggio!$B$4,A44:H44,3,FALSE)),0)</f>
        <v>0</v>
      </c>
      <c r="AB44" s="75">
        <f>IFERROR((VLOOKUP(Appoggio!$B$4,A44:H44,4,FALSE)),0)</f>
        <v>0</v>
      </c>
      <c r="AC44" s="75">
        <f>IFERROR((VLOOKUP(Appoggio!$B$4,A44:H44,5,FALSE)),0)</f>
        <v>0</v>
      </c>
      <c r="AD44" s="75">
        <f>IFERROR((VLOOKUP(Appoggio!$B$4,A44:H44,6,FALSE)),0)</f>
        <v>0</v>
      </c>
      <c r="AE44" s="75">
        <f>IFERROR((VLOOKUP(Appoggio!$B$4,A44:H44,7,FALSE)),0)</f>
        <v>0</v>
      </c>
      <c r="AF44" s="75">
        <f>IFERROR((VLOOKUP(Appoggio!$B$4,A44:H44,8,FALSE)),0)</f>
        <v>0</v>
      </c>
      <c r="AH44" s="75">
        <f>IFERROR((VLOOKUP(Appoggio!$B$5,A44:H44,2,FALSE)),0)</f>
        <v>0</v>
      </c>
      <c r="AI44" s="75">
        <f>IFERROR((VLOOKUP(Appoggio!$B$5,A44:H44,3,FALSE)),0)</f>
        <v>0</v>
      </c>
      <c r="AJ44" s="75">
        <f>IFERROR((VLOOKUP(Appoggio!$B$5,A44:H44,4,FALSE)),0)</f>
        <v>0</v>
      </c>
      <c r="AK44" s="75">
        <f>IFERROR((VLOOKUP(Appoggio!$B$5,A44:H44,5,FALSE)),0)</f>
        <v>0</v>
      </c>
      <c r="AL44" s="75">
        <f>IFERROR((VLOOKUP(Appoggio!$B$5,A44:H44,6,FALSE)),0)</f>
        <v>0</v>
      </c>
      <c r="AM44" s="75">
        <f>IFERROR((VLOOKUP(Appoggio!$B$5,A44:H44,7,FALSE)),0)</f>
        <v>0</v>
      </c>
      <c r="AN44" s="75">
        <f>IFERROR((VLOOKUP(Appoggio!$B$5,A44:H44,8,FALSE)),0)</f>
        <v>0</v>
      </c>
    </row>
    <row r="45" spans="1:40" x14ac:dyDescent="0.2">
      <c r="A45" s="75" t="e">
        <f>'Riassuntivo mese'!#REF!</f>
        <v>#REF!</v>
      </c>
      <c r="B45" s="75" t="e">
        <f>'Riassuntivo mese'!#REF!</f>
        <v>#REF!</v>
      </c>
      <c r="C45" s="75" t="e">
        <f>'Riassuntivo mese'!#REF!</f>
        <v>#REF!</v>
      </c>
      <c r="D45" s="75" t="e">
        <f>'Riassuntivo mese'!#REF!</f>
        <v>#REF!</v>
      </c>
      <c r="E45" s="75" t="e">
        <f>'Riassuntivo mese'!#REF!</f>
        <v>#REF!</v>
      </c>
      <c r="F45" s="75" t="e">
        <f>'Riassuntivo mese'!#REF!</f>
        <v>#REF!</v>
      </c>
      <c r="G45" s="75" t="e">
        <f>'Riassuntivo mese'!#REF!</f>
        <v>#REF!</v>
      </c>
      <c r="H45" s="75" t="e">
        <f>'Riassuntivo mese'!#REF!</f>
        <v>#REF!</v>
      </c>
      <c r="J45" s="75">
        <f>IFERROR((VLOOKUP(Appoggio!$B$2,A45:H45,2,FALSE)),0)</f>
        <v>0</v>
      </c>
      <c r="K45" s="75">
        <f>IFERROR((VLOOKUP(Appoggio!$B$2,A45:H45,3,FALSE)),0)</f>
        <v>0</v>
      </c>
      <c r="L45" s="75">
        <f>IFERROR((VLOOKUP(Appoggio!$B$2,A45:H45,4,FALSE)),0)</f>
        <v>0</v>
      </c>
      <c r="M45" s="75">
        <f>IFERROR((VLOOKUP(Appoggio!$B$2,A45:H45,5,FALSE)),0)</f>
        <v>0</v>
      </c>
      <c r="N45" s="75">
        <f>IFERROR((VLOOKUP(Appoggio!$B$2,A45:H45,6,FALSE)),0)</f>
        <v>0</v>
      </c>
      <c r="O45" s="75">
        <f>IFERROR((VLOOKUP(Appoggio!$B$2,A45:H45,7,FALSE)),0)</f>
        <v>0</v>
      </c>
      <c r="P45" s="75">
        <f>IFERROR((VLOOKUP(Appoggio!$B$2,A45:H45,8,FALSE)),0)</f>
        <v>0</v>
      </c>
      <c r="R45" s="75">
        <f>IFERROR((VLOOKUP(Appoggio!$B$3,A45:H45,2,FALSE)),0)</f>
        <v>0</v>
      </c>
      <c r="S45" s="75">
        <f>IFERROR((VLOOKUP(Appoggio!$B$3,A45:H45,3,FALSE)),0)</f>
        <v>0</v>
      </c>
      <c r="T45" s="75">
        <f>IFERROR((VLOOKUP(Appoggio!$B$3,A45:H45,4,FALSE)),0)</f>
        <v>0</v>
      </c>
      <c r="U45" s="75">
        <f>IFERROR((VLOOKUP(Appoggio!$B$3,A45:H45,5,FALSE)),0)</f>
        <v>0</v>
      </c>
      <c r="V45" s="75">
        <f>IFERROR((VLOOKUP(Appoggio!$B$3,A45:H45,6,FALSE)),0)</f>
        <v>0</v>
      </c>
      <c r="W45" s="75">
        <f>IFERROR((VLOOKUP(Appoggio!$B$3,A45:H45,7,FALSE)),0)</f>
        <v>0</v>
      </c>
      <c r="X45" s="75">
        <f>IFERROR((VLOOKUP(Appoggio!$B$3,A45:H45,8,FALSE)),0)</f>
        <v>0</v>
      </c>
      <c r="Z45" s="75">
        <f>IFERROR((VLOOKUP(Appoggio!$B$4,A45:H45,2,FALSE)),0)</f>
        <v>0</v>
      </c>
      <c r="AA45" s="75">
        <f>IFERROR((VLOOKUP(Appoggio!$B$4,A45:H45,3,FALSE)),0)</f>
        <v>0</v>
      </c>
      <c r="AB45" s="75">
        <f>IFERROR((VLOOKUP(Appoggio!$B$4,A45:H45,4,FALSE)),0)</f>
        <v>0</v>
      </c>
      <c r="AC45" s="75">
        <f>IFERROR((VLOOKUP(Appoggio!$B$4,A45:H45,5,FALSE)),0)</f>
        <v>0</v>
      </c>
      <c r="AD45" s="75">
        <f>IFERROR((VLOOKUP(Appoggio!$B$4,A45:H45,6,FALSE)),0)</f>
        <v>0</v>
      </c>
      <c r="AE45" s="75">
        <f>IFERROR((VLOOKUP(Appoggio!$B$4,A45:H45,7,FALSE)),0)</f>
        <v>0</v>
      </c>
      <c r="AF45" s="75">
        <f>IFERROR((VLOOKUP(Appoggio!$B$4,A45:H45,8,FALSE)),0)</f>
        <v>0</v>
      </c>
      <c r="AH45" s="75">
        <f>IFERROR((VLOOKUP(Appoggio!$B$5,A45:H45,2,FALSE)),0)</f>
        <v>0</v>
      </c>
      <c r="AI45" s="75">
        <f>IFERROR((VLOOKUP(Appoggio!$B$5,A45:H45,3,FALSE)),0)</f>
        <v>0</v>
      </c>
      <c r="AJ45" s="75">
        <f>IFERROR((VLOOKUP(Appoggio!$B$5,A45:H45,4,FALSE)),0)</f>
        <v>0</v>
      </c>
      <c r="AK45" s="75">
        <f>IFERROR((VLOOKUP(Appoggio!$B$5,A45:H45,5,FALSE)),0)</f>
        <v>0</v>
      </c>
      <c r="AL45" s="75">
        <f>IFERROR((VLOOKUP(Appoggio!$B$5,A45:H45,6,FALSE)),0)</f>
        <v>0</v>
      </c>
      <c r="AM45" s="75">
        <f>IFERROR((VLOOKUP(Appoggio!$B$5,A45:H45,7,FALSE)),0)</f>
        <v>0</v>
      </c>
      <c r="AN45" s="75">
        <f>IFERROR((VLOOKUP(Appoggio!$B$5,A45:H45,8,FALSE)),0)</f>
        <v>0</v>
      </c>
    </row>
    <row r="46" spans="1:40" x14ac:dyDescent="0.2">
      <c r="A46" s="75" t="e">
        <f>'Riassuntivo mese'!#REF!</f>
        <v>#REF!</v>
      </c>
      <c r="B46" s="75" t="e">
        <f>'Riassuntivo mese'!#REF!</f>
        <v>#REF!</v>
      </c>
      <c r="C46" s="75" t="e">
        <f>'Riassuntivo mese'!#REF!</f>
        <v>#REF!</v>
      </c>
      <c r="D46" s="75" t="e">
        <f>'Riassuntivo mese'!#REF!</f>
        <v>#REF!</v>
      </c>
      <c r="E46" s="75" t="e">
        <f>'Riassuntivo mese'!#REF!</f>
        <v>#REF!</v>
      </c>
      <c r="F46" s="75" t="e">
        <f>'Riassuntivo mese'!#REF!</f>
        <v>#REF!</v>
      </c>
      <c r="G46" s="75" t="e">
        <f>'Riassuntivo mese'!#REF!</f>
        <v>#REF!</v>
      </c>
      <c r="H46" s="75" t="e">
        <f>'Riassuntivo mese'!#REF!</f>
        <v>#REF!</v>
      </c>
      <c r="J46" s="75">
        <f>IFERROR((VLOOKUP(Appoggio!$B$2,A46:H46,2,FALSE)),0)</f>
        <v>0</v>
      </c>
      <c r="K46" s="75">
        <f>IFERROR((VLOOKUP(Appoggio!$B$2,A46:H46,3,FALSE)),0)</f>
        <v>0</v>
      </c>
      <c r="L46" s="75">
        <f>IFERROR((VLOOKUP(Appoggio!$B$2,A46:H46,4,FALSE)),0)</f>
        <v>0</v>
      </c>
      <c r="M46" s="75">
        <f>IFERROR((VLOOKUP(Appoggio!$B$2,A46:H46,5,FALSE)),0)</f>
        <v>0</v>
      </c>
      <c r="N46" s="75">
        <f>IFERROR((VLOOKUP(Appoggio!$B$2,A46:H46,6,FALSE)),0)</f>
        <v>0</v>
      </c>
      <c r="O46" s="75">
        <f>IFERROR((VLOOKUP(Appoggio!$B$2,A46:H46,7,FALSE)),0)</f>
        <v>0</v>
      </c>
      <c r="P46" s="75">
        <f>IFERROR((VLOOKUP(Appoggio!$B$2,A46:H46,8,FALSE)),0)</f>
        <v>0</v>
      </c>
      <c r="R46" s="75">
        <f>IFERROR((VLOOKUP(Appoggio!$B$3,A46:H46,2,FALSE)),0)</f>
        <v>0</v>
      </c>
      <c r="S46" s="75">
        <f>IFERROR((VLOOKUP(Appoggio!$B$3,A46:H46,3,FALSE)),0)</f>
        <v>0</v>
      </c>
      <c r="T46" s="75">
        <f>IFERROR((VLOOKUP(Appoggio!$B$3,A46:H46,4,FALSE)),0)</f>
        <v>0</v>
      </c>
      <c r="U46" s="75">
        <f>IFERROR((VLOOKUP(Appoggio!$B$3,A46:H46,5,FALSE)),0)</f>
        <v>0</v>
      </c>
      <c r="V46" s="75">
        <f>IFERROR((VLOOKUP(Appoggio!$B$3,A46:H46,6,FALSE)),0)</f>
        <v>0</v>
      </c>
      <c r="W46" s="75">
        <f>IFERROR((VLOOKUP(Appoggio!$B$3,A46:H46,7,FALSE)),0)</f>
        <v>0</v>
      </c>
      <c r="X46" s="75">
        <f>IFERROR((VLOOKUP(Appoggio!$B$3,A46:H46,8,FALSE)),0)</f>
        <v>0</v>
      </c>
      <c r="Z46" s="75">
        <f>IFERROR((VLOOKUP(Appoggio!$B$4,A46:H46,2,FALSE)),0)</f>
        <v>0</v>
      </c>
      <c r="AA46" s="75">
        <f>IFERROR((VLOOKUP(Appoggio!$B$4,A46:H46,3,FALSE)),0)</f>
        <v>0</v>
      </c>
      <c r="AB46" s="75">
        <f>IFERROR((VLOOKUP(Appoggio!$B$4,A46:H46,4,FALSE)),0)</f>
        <v>0</v>
      </c>
      <c r="AC46" s="75">
        <f>IFERROR((VLOOKUP(Appoggio!$B$4,A46:H46,5,FALSE)),0)</f>
        <v>0</v>
      </c>
      <c r="AD46" s="75">
        <f>IFERROR((VLOOKUP(Appoggio!$B$4,A46:H46,6,FALSE)),0)</f>
        <v>0</v>
      </c>
      <c r="AE46" s="75">
        <f>IFERROR((VLOOKUP(Appoggio!$B$4,A46:H46,7,FALSE)),0)</f>
        <v>0</v>
      </c>
      <c r="AF46" s="75">
        <f>IFERROR((VLOOKUP(Appoggio!$B$4,A46:H46,8,FALSE)),0)</f>
        <v>0</v>
      </c>
      <c r="AH46" s="75">
        <f>IFERROR((VLOOKUP(Appoggio!$B$5,A46:H46,2,FALSE)),0)</f>
        <v>0</v>
      </c>
      <c r="AI46" s="75">
        <f>IFERROR((VLOOKUP(Appoggio!$B$5,A46:H46,3,FALSE)),0)</f>
        <v>0</v>
      </c>
      <c r="AJ46" s="75">
        <f>IFERROR((VLOOKUP(Appoggio!$B$5,A46:H46,4,FALSE)),0)</f>
        <v>0</v>
      </c>
      <c r="AK46" s="75">
        <f>IFERROR((VLOOKUP(Appoggio!$B$5,A46:H46,5,FALSE)),0)</f>
        <v>0</v>
      </c>
      <c r="AL46" s="75">
        <f>IFERROR((VLOOKUP(Appoggio!$B$5,A46:H46,6,FALSE)),0)</f>
        <v>0</v>
      </c>
      <c r="AM46" s="75">
        <f>IFERROR((VLOOKUP(Appoggio!$B$5,A46:H46,7,FALSE)),0)</f>
        <v>0</v>
      </c>
      <c r="AN46" s="75">
        <f>IFERROR((VLOOKUP(Appoggio!$B$5,A46:H46,8,FALSE)),0)</f>
        <v>0</v>
      </c>
    </row>
    <row r="47" spans="1:40" x14ac:dyDescent="0.2">
      <c r="A47" s="75" t="e">
        <f>'Riassuntivo mese'!#REF!</f>
        <v>#REF!</v>
      </c>
      <c r="B47" s="75" t="e">
        <f>'Riassuntivo mese'!#REF!</f>
        <v>#REF!</v>
      </c>
      <c r="C47" s="75" t="e">
        <f>'Riassuntivo mese'!#REF!</f>
        <v>#REF!</v>
      </c>
      <c r="D47" s="75" t="e">
        <f>'Riassuntivo mese'!#REF!</f>
        <v>#REF!</v>
      </c>
      <c r="E47" s="75" t="e">
        <f>'Riassuntivo mese'!#REF!</f>
        <v>#REF!</v>
      </c>
      <c r="F47" s="75" t="e">
        <f>'Riassuntivo mese'!#REF!</f>
        <v>#REF!</v>
      </c>
      <c r="G47" s="75" t="e">
        <f>'Riassuntivo mese'!#REF!</f>
        <v>#REF!</v>
      </c>
      <c r="H47" s="75" t="e">
        <f>'Riassuntivo mese'!#REF!</f>
        <v>#REF!</v>
      </c>
      <c r="J47" s="75">
        <f>IFERROR((VLOOKUP(Appoggio!$B$2,A47:H47,2,FALSE)),0)</f>
        <v>0</v>
      </c>
      <c r="K47" s="75">
        <f>IFERROR((VLOOKUP(Appoggio!$B$2,A47:H47,3,FALSE)),0)</f>
        <v>0</v>
      </c>
      <c r="L47" s="75">
        <f>IFERROR((VLOOKUP(Appoggio!$B$2,A47:H47,4,FALSE)),0)</f>
        <v>0</v>
      </c>
      <c r="M47" s="75">
        <f>IFERROR((VLOOKUP(Appoggio!$B$2,A47:H47,5,FALSE)),0)</f>
        <v>0</v>
      </c>
      <c r="N47" s="75">
        <f>IFERROR((VLOOKUP(Appoggio!$B$2,A47:H47,6,FALSE)),0)</f>
        <v>0</v>
      </c>
      <c r="O47" s="75">
        <f>IFERROR((VLOOKUP(Appoggio!$B$2,A47:H47,7,FALSE)),0)</f>
        <v>0</v>
      </c>
      <c r="P47" s="75">
        <f>IFERROR((VLOOKUP(Appoggio!$B$2,A47:H47,8,FALSE)),0)</f>
        <v>0</v>
      </c>
      <c r="R47" s="75">
        <f>IFERROR((VLOOKUP(Appoggio!$B$3,A47:H47,2,FALSE)),0)</f>
        <v>0</v>
      </c>
      <c r="S47" s="75">
        <f>IFERROR((VLOOKUP(Appoggio!$B$3,A47:H47,3,FALSE)),0)</f>
        <v>0</v>
      </c>
      <c r="T47" s="75">
        <f>IFERROR((VLOOKUP(Appoggio!$B$3,A47:H47,4,FALSE)),0)</f>
        <v>0</v>
      </c>
      <c r="U47" s="75">
        <f>IFERROR((VLOOKUP(Appoggio!$B$3,A47:H47,5,FALSE)),0)</f>
        <v>0</v>
      </c>
      <c r="V47" s="75">
        <f>IFERROR((VLOOKUP(Appoggio!$B$3,A47:H47,6,FALSE)),0)</f>
        <v>0</v>
      </c>
      <c r="W47" s="75">
        <f>IFERROR((VLOOKUP(Appoggio!$B$3,A47:H47,7,FALSE)),0)</f>
        <v>0</v>
      </c>
      <c r="X47" s="75">
        <f>IFERROR((VLOOKUP(Appoggio!$B$3,A47:H47,8,FALSE)),0)</f>
        <v>0</v>
      </c>
      <c r="Z47" s="75">
        <f>IFERROR((VLOOKUP(Appoggio!$B$4,A47:H47,2,FALSE)),0)</f>
        <v>0</v>
      </c>
      <c r="AA47" s="75">
        <f>IFERROR((VLOOKUP(Appoggio!$B$4,A47:H47,3,FALSE)),0)</f>
        <v>0</v>
      </c>
      <c r="AB47" s="75">
        <f>IFERROR((VLOOKUP(Appoggio!$B$4,A47:H47,4,FALSE)),0)</f>
        <v>0</v>
      </c>
      <c r="AC47" s="75">
        <f>IFERROR((VLOOKUP(Appoggio!$B$4,A47:H47,5,FALSE)),0)</f>
        <v>0</v>
      </c>
      <c r="AD47" s="75">
        <f>IFERROR((VLOOKUP(Appoggio!$B$4,A47:H47,6,FALSE)),0)</f>
        <v>0</v>
      </c>
      <c r="AE47" s="75">
        <f>IFERROR((VLOOKUP(Appoggio!$B$4,A47:H47,7,FALSE)),0)</f>
        <v>0</v>
      </c>
      <c r="AF47" s="75">
        <f>IFERROR((VLOOKUP(Appoggio!$B$4,A47:H47,8,FALSE)),0)</f>
        <v>0</v>
      </c>
      <c r="AH47" s="75">
        <f>IFERROR((VLOOKUP(Appoggio!$B$5,A47:H47,2,FALSE)),0)</f>
        <v>0</v>
      </c>
      <c r="AI47" s="75">
        <f>IFERROR((VLOOKUP(Appoggio!$B$5,A47:H47,3,FALSE)),0)</f>
        <v>0</v>
      </c>
      <c r="AJ47" s="75">
        <f>IFERROR((VLOOKUP(Appoggio!$B$5,A47:H47,4,FALSE)),0)</f>
        <v>0</v>
      </c>
      <c r="AK47" s="75">
        <f>IFERROR((VLOOKUP(Appoggio!$B$5,A47:H47,5,FALSE)),0)</f>
        <v>0</v>
      </c>
      <c r="AL47" s="75">
        <f>IFERROR((VLOOKUP(Appoggio!$B$5,A47:H47,6,FALSE)),0)</f>
        <v>0</v>
      </c>
      <c r="AM47" s="75">
        <f>IFERROR((VLOOKUP(Appoggio!$B$5,A47:H47,7,FALSE)),0)</f>
        <v>0</v>
      </c>
      <c r="AN47" s="75">
        <f>IFERROR((VLOOKUP(Appoggio!$B$5,A47:H47,8,FALSE)),0)</f>
        <v>0</v>
      </c>
    </row>
    <row r="48" spans="1:40" x14ac:dyDescent="0.2">
      <c r="A48" s="75" t="e">
        <f>'Riassuntivo mese'!#REF!</f>
        <v>#REF!</v>
      </c>
      <c r="B48" s="75" t="e">
        <f>'Riassuntivo mese'!#REF!</f>
        <v>#REF!</v>
      </c>
      <c r="C48" s="75" t="e">
        <f>'Riassuntivo mese'!#REF!</f>
        <v>#REF!</v>
      </c>
      <c r="D48" s="75" t="e">
        <f>'Riassuntivo mese'!#REF!</f>
        <v>#REF!</v>
      </c>
      <c r="E48" s="75" t="e">
        <f>'Riassuntivo mese'!#REF!</f>
        <v>#REF!</v>
      </c>
      <c r="F48" s="75" t="e">
        <f>'Riassuntivo mese'!#REF!</f>
        <v>#REF!</v>
      </c>
      <c r="G48" s="75" t="e">
        <f>'Riassuntivo mese'!#REF!</f>
        <v>#REF!</v>
      </c>
      <c r="H48" s="75" t="e">
        <f>'Riassuntivo mese'!#REF!</f>
        <v>#REF!</v>
      </c>
      <c r="J48" s="75">
        <f>IFERROR((VLOOKUP(Appoggio!$B$2,A48:H48,2,FALSE)),0)</f>
        <v>0</v>
      </c>
      <c r="K48" s="75">
        <f>IFERROR((VLOOKUP(Appoggio!$B$2,A48:H48,3,FALSE)),0)</f>
        <v>0</v>
      </c>
      <c r="L48" s="75">
        <f>IFERROR((VLOOKUP(Appoggio!$B$2,A48:H48,4,FALSE)),0)</f>
        <v>0</v>
      </c>
      <c r="M48" s="75">
        <f>IFERROR((VLOOKUP(Appoggio!$B$2,A48:H48,5,FALSE)),0)</f>
        <v>0</v>
      </c>
      <c r="N48" s="75">
        <f>IFERROR((VLOOKUP(Appoggio!$B$2,A48:H48,6,FALSE)),0)</f>
        <v>0</v>
      </c>
      <c r="O48" s="75">
        <f>IFERROR((VLOOKUP(Appoggio!$B$2,A48:H48,7,FALSE)),0)</f>
        <v>0</v>
      </c>
      <c r="P48" s="75">
        <f>IFERROR((VLOOKUP(Appoggio!$B$2,A48:H48,8,FALSE)),0)</f>
        <v>0</v>
      </c>
      <c r="R48" s="75">
        <f>IFERROR((VLOOKUP(Appoggio!$B$3,A48:H48,2,FALSE)),0)</f>
        <v>0</v>
      </c>
      <c r="S48" s="75">
        <f>IFERROR((VLOOKUP(Appoggio!$B$3,A48:H48,3,FALSE)),0)</f>
        <v>0</v>
      </c>
      <c r="T48" s="75">
        <f>IFERROR((VLOOKUP(Appoggio!$B$3,A48:H48,4,FALSE)),0)</f>
        <v>0</v>
      </c>
      <c r="U48" s="75">
        <f>IFERROR((VLOOKUP(Appoggio!$B$3,A48:H48,5,FALSE)),0)</f>
        <v>0</v>
      </c>
      <c r="V48" s="75">
        <f>IFERROR((VLOOKUP(Appoggio!$B$3,A48:H48,6,FALSE)),0)</f>
        <v>0</v>
      </c>
      <c r="W48" s="75">
        <f>IFERROR((VLOOKUP(Appoggio!$B$3,A48:H48,7,FALSE)),0)</f>
        <v>0</v>
      </c>
      <c r="X48" s="75">
        <f>IFERROR((VLOOKUP(Appoggio!$B$3,A48:H48,8,FALSE)),0)</f>
        <v>0</v>
      </c>
      <c r="Z48" s="75">
        <f>IFERROR((VLOOKUP(Appoggio!$B$4,A48:H48,2,FALSE)),0)</f>
        <v>0</v>
      </c>
      <c r="AA48" s="75">
        <f>IFERROR((VLOOKUP(Appoggio!$B$4,A48:H48,3,FALSE)),0)</f>
        <v>0</v>
      </c>
      <c r="AB48" s="75">
        <f>IFERROR((VLOOKUP(Appoggio!$B$4,A48:H48,4,FALSE)),0)</f>
        <v>0</v>
      </c>
      <c r="AC48" s="75">
        <f>IFERROR((VLOOKUP(Appoggio!$B$4,A48:H48,5,FALSE)),0)</f>
        <v>0</v>
      </c>
      <c r="AD48" s="75">
        <f>IFERROR((VLOOKUP(Appoggio!$B$4,A48:H48,6,FALSE)),0)</f>
        <v>0</v>
      </c>
      <c r="AE48" s="75">
        <f>IFERROR((VLOOKUP(Appoggio!$B$4,A48:H48,7,FALSE)),0)</f>
        <v>0</v>
      </c>
      <c r="AF48" s="75">
        <f>IFERROR((VLOOKUP(Appoggio!$B$4,A48:H48,8,FALSE)),0)</f>
        <v>0</v>
      </c>
      <c r="AH48" s="75">
        <f>IFERROR((VLOOKUP(Appoggio!$B$5,A48:H48,2,FALSE)),0)</f>
        <v>0</v>
      </c>
      <c r="AI48" s="75">
        <f>IFERROR((VLOOKUP(Appoggio!$B$5,A48:H48,3,FALSE)),0)</f>
        <v>0</v>
      </c>
      <c r="AJ48" s="75">
        <f>IFERROR((VLOOKUP(Appoggio!$B$5,A48:H48,4,FALSE)),0)</f>
        <v>0</v>
      </c>
      <c r="AK48" s="75">
        <f>IFERROR((VLOOKUP(Appoggio!$B$5,A48:H48,5,FALSE)),0)</f>
        <v>0</v>
      </c>
      <c r="AL48" s="75">
        <f>IFERROR((VLOOKUP(Appoggio!$B$5,A48:H48,6,FALSE)),0)</f>
        <v>0</v>
      </c>
      <c r="AM48" s="75">
        <f>IFERROR((VLOOKUP(Appoggio!$B$5,A48:H48,7,FALSE)),0)</f>
        <v>0</v>
      </c>
      <c r="AN48" s="75">
        <f>IFERROR((VLOOKUP(Appoggio!$B$5,A48:H48,8,FALSE)),0)</f>
        <v>0</v>
      </c>
    </row>
    <row r="49" spans="1:40" x14ac:dyDescent="0.2">
      <c r="A49" s="75" t="e">
        <f>'Riassuntivo mese'!#REF!</f>
        <v>#REF!</v>
      </c>
      <c r="B49" s="75" t="e">
        <f>'Riassuntivo mese'!#REF!</f>
        <v>#REF!</v>
      </c>
      <c r="C49" s="75" t="e">
        <f>'Riassuntivo mese'!#REF!</f>
        <v>#REF!</v>
      </c>
      <c r="D49" s="75" t="e">
        <f>'Riassuntivo mese'!#REF!</f>
        <v>#REF!</v>
      </c>
      <c r="E49" s="75" t="e">
        <f>'Riassuntivo mese'!#REF!</f>
        <v>#REF!</v>
      </c>
      <c r="F49" s="75" t="e">
        <f>'Riassuntivo mese'!#REF!</f>
        <v>#REF!</v>
      </c>
      <c r="G49" s="75" t="e">
        <f>'Riassuntivo mese'!#REF!</f>
        <v>#REF!</v>
      </c>
      <c r="H49" s="75" t="e">
        <f>'Riassuntivo mese'!#REF!</f>
        <v>#REF!</v>
      </c>
      <c r="J49" s="75">
        <f>IFERROR((VLOOKUP(Appoggio!$B$2,A49:H49,2,FALSE)),0)</f>
        <v>0</v>
      </c>
      <c r="K49" s="75">
        <f>IFERROR((VLOOKUP(Appoggio!$B$2,A49:H49,3,FALSE)),0)</f>
        <v>0</v>
      </c>
      <c r="L49" s="75">
        <f>IFERROR((VLOOKUP(Appoggio!$B$2,A49:H49,4,FALSE)),0)</f>
        <v>0</v>
      </c>
      <c r="M49" s="75">
        <f>IFERROR((VLOOKUP(Appoggio!$B$2,A49:H49,5,FALSE)),0)</f>
        <v>0</v>
      </c>
      <c r="N49" s="75">
        <f>IFERROR((VLOOKUP(Appoggio!$B$2,A49:H49,6,FALSE)),0)</f>
        <v>0</v>
      </c>
      <c r="O49" s="75">
        <f>IFERROR((VLOOKUP(Appoggio!$B$2,A49:H49,7,FALSE)),0)</f>
        <v>0</v>
      </c>
      <c r="P49" s="75">
        <f>IFERROR((VLOOKUP(Appoggio!$B$2,A49:H49,8,FALSE)),0)</f>
        <v>0</v>
      </c>
      <c r="R49" s="75">
        <f>IFERROR((VLOOKUP(Appoggio!$B$3,A49:H49,2,FALSE)),0)</f>
        <v>0</v>
      </c>
      <c r="S49" s="75">
        <f>IFERROR((VLOOKUP(Appoggio!$B$3,A49:H49,3,FALSE)),0)</f>
        <v>0</v>
      </c>
      <c r="T49" s="75">
        <f>IFERROR((VLOOKUP(Appoggio!$B$3,A49:H49,4,FALSE)),0)</f>
        <v>0</v>
      </c>
      <c r="U49" s="75">
        <f>IFERROR((VLOOKUP(Appoggio!$B$3,A49:H49,5,FALSE)),0)</f>
        <v>0</v>
      </c>
      <c r="V49" s="75">
        <f>IFERROR((VLOOKUP(Appoggio!$B$3,A49:H49,6,FALSE)),0)</f>
        <v>0</v>
      </c>
      <c r="W49" s="75">
        <f>IFERROR((VLOOKUP(Appoggio!$B$3,A49:H49,7,FALSE)),0)</f>
        <v>0</v>
      </c>
      <c r="X49" s="75">
        <f>IFERROR((VLOOKUP(Appoggio!$B$3,A49:H49,8,FALSE)),0)</f>
        <v>0</v>
      </c>
      <c r="Z49" s="75">
        <f>IFERROR((VLOOKUP(Appoggio!$B$4,A49:H49,2,FALSE)),0)</f>
        <v>0</v>
      </c>
      <c r="AA49" s="75">
        <f>IFERROR((VLOOKUP(Appoggio!$B$4,A49:H49,3,FALSE)),0)</f>
        <v>0</v>
      </c>
      <c r="AB49" s="75">
        <f>IFERROR((VLOOKUP(Appoggio!$B$4,A49:H49,4,FALSE)),0)</f>
        <v>0</v>
      </c>
      <c r="AC49" s="75">
        <f>IFERROR((VLOOKUP(Appoggio!$B$4,A49:H49,5,FALSE)),0)</f>
        <v>0</v>
      </c>
      <c r="AD49" s="75">
        <f>IFERROR((VLOOKUP(Appoggio!$B$4,A49:H49,6,FALSE)),0)</f>
        <v>0</v>
      </c>
      <c r="AE49" s="75">
        <f>IFERROR((VLOOKUP(Appoggio!$B$4,A49:H49,7,FALSE)),0)</f>
        <v>0</v>
      </c>
      <c r="AF49" s="75">
        <f>IFERROR((VLOOKUP(Appoggio!$B$4,A49:H49,8,FALSE)),0)</f>
        <v>0</v>
      </c>
      <c r="AH49" s="75">
        <f>IFERROR((VLOOKUP(Appoggio!$B$5,A49:H49,2,FALSE)),0)</f>
        <v>0</v>
      </c>
      <c r="AI49" s="75">
        <f>IFERROR((VLOOKUP(Appoggio!$B$5,A49:H49,3,FALSE)),0)</f>
        <v>0</v>
      </c>
      <c r="AJ49" s="75">
        <f>IFERROR((VLOOKUP(Appoggio!$B$5,A49:H49,4,FALSE)),0)</f>
        <v>0</v>
      </c>
      <c r="AK49" s="75">
        <f>IFERROR((VLOOKUP(Appoggio!$B$5,A49:H49,5,FALSE)),0)</f>
        <v>0</v>
      </c>
      <c r="AL49" s="75">
        <f>IFERROR((VLOOKUP(Appoggio!$B$5,A49:H49,6,FALSE)),0)</f>
        <v>0</v>
      </c>
      <c r="AM49" s="75">
        <f>IFERROR((VLOOKUP(Appoggio!$B$5,A49:H49,7,FALSE)),0)</f>
        <v>0</v>
      </c>
      <c r="AN49" s="75">
        <f>IFERROR((VLOOKUP(Appoggio!$B$5,A49:H49,8,FALSE)),0)</f>
        <v>0</v>
      </c>
    </row>
    <row r="50" spans="1:40" x14ac:dyDescent="0.2">
      <c r="A50" s="75" t="e">
        <f>'Riassuntivo mese'!#REF!</f>
        <v>#REF!</v>
      </c>
      <c r="B50" s="75" t="e">
        <f>'Riassuntivo mese'!#REF!</f>
        <v>#REF!</v>
      </c>
      <c r="C50" s="75" t="e">
        <f>'Riassuntivo mese'!#REF!</f>
        <v>#REF!</v>
      </c>
      <c r="D50" s="75" t="e">
        <f>'Riassuntivo mese'!#REF!</f>
        <v>#REF!</v>
      </c>
      <c r="E50" s="75" t="e">
        <f>'Riassuntivo mese'!#REF!</f>
        <v>#REF!</v>
      </c>
      <c r="F50" s="75" t="e">
        <f>'Riassuntivo mese'!#REF!</f>
        <v>#REF!</v>
      </c>
      <c r="G50" s="75" t="e">
        <f>'Riassuntivo mese'!#REF!</f>
        <v>#REF!</v>
      </c>
      <c r="H50" s="75" t="e">
        <f>'Riassuntivo mese'!#REF!</f>
        <v>#REF!</v>
      </c>
      <c r="J50" s="75">
        <f>IFERROR((VLOOKUP(Appoggio!$B$2,A50:H50,2,FALSE)),0)</f>
        <v>0</v>
      </c>
      <c r="K50" s="75">
        <f>IFERROR((VLOOKUP(Appoggio!$B$2,A50:H50,3,FALSE)),0)</f>
        <v>0</v>
      </c>
      <c r="L50" s="75">
        <f>IFERROR((VLOOKUP(Appoggio!$B$2,A50:H50,4,FALSE)),0)</f>
        <v>0</v>
      </c>
      <c r="M50" s="75">
        <f>IFERROR((VLOOKUP(Appoggio!$B$2,A50:H50,5,FALSE)),0)</f>
        <v>0</v>
      </c>
      <c r="N50" s="75">
        <f>IFERROR((VLOOKUP(Appoggio!$B$2,A50:H50,6,FALSE)),0)</f>
        <v>0</v>
      </c>
      <c r="O50" s="75">
        <f>IFERROR((VLOOKUP(Appoggio!$B$2,A50:H50,7,FALSE)),0)</f>
        <v>0</v>
      </c>
      <c r="P50" s="75">
        <f>IFERROR((VLOOKUP(Appoggio!$B$2,A50:H50,8,FALSE)),0)</f>
        <v>0</v>
      </c>
      <c r="R50" s="75">
        <f>IFERROR((VLOOKUP(Appoggio!$B$3,A50:H50,2,FALSE)),0)</f>
        <v>0</v>
      </c>
      <c r="S50" s="75">
        <f>IFERROR((VLOOKUP(Appoggio!$B$3,A50:H50,3,FALSE)),0)</f>
        <v>0</v>
      </c>
      <c r="T50" s="75">
        <f>IFERROR((VLOOKUP(Appoggio!$B$3,A50:H50,4,FALSE)),0)</f>
        <v>0</v>
      </c>
      <c r="U50" s="75">
        <f>IFERROR((VLOOKUP(Appoggio!$B$3,A50:H50,5,FALSE)),0)</f>
        <v>0</v>
      </c>
      <c r="V50" s="75">
        <f>IFERROR((VLOOKUP(Appoggio!$B$3,A50:H50,6,FALSE)),0)</f>
        <v>0</v>
      </c>
      <c r="W50" s="75">
        <f>IFERROR((VLOOKUP(Appoggio!$B$3,A50:H50,7,FALSE)),0)</f>
        <v>0</v>
      </c>
      <c r="X50" s="75">
        <f>IFERROR((VLOOKUP(Appoggio!$B$3,A50:H50,8,FALSE)),0)</f>
        <v>0</v>
      </c>
      <c r="Z50" s="75">
        <f>IFERROR((VLOOKUP(Appoggio!$B$4,A50:H50,2,FALSE)),0)</f>
        <v>0</v>
      </c>
      <c r="AA50" s="75">
        <f>IFERROR((VLOOKUP(Appoggio!$B$4,A50:H50,3,FALSE)),0)</f>
        <v>0</v>
      </c>
      <c r="AB50" s="75">
        <f>IFERROR((VLOOKUP(Appoggio!$B$4,A50:H50,4,FALSE)),0)</f>
        <v>0</v>
      </c>
      <c r="AC50" s="75">
        <f>IFERROR((VLOOKUP(Appoggio!$B$4,A50:H50,5,FALSE)),0)</f>
        <v>0</v>
      </c>
      <c r="AD50" s="75">
        <f>IFERROR((VLOOKUP(Appoggio!$B$4,A50:H50,6,FALSE)),0)</f>
        <v>0</v>
      </c>
      <c r="AE50" s="75">
        <f>IFERROR((VLOOKUP(Appoggio!$B$4,A50:H50,7,FALSE)),0)</f>
        <v>0</v>
      </c>
      <c r="AF50" s="75">
        <f>IFERROR((VLOOKUP(Appoggio!$B$4,A50:H50,8,FALSE)),0)</f>
        <v>0</v>
      </c>
      <c r="AH50" s="75">
        <f>IFERROR((VLOOKUP(Appoggio!$B$5,A50:H50,2,FALSE)),0)</f>
        <v>0</v>
      </c>
      <c r="AI50" s="75">
        <f>IFERROR((VLOOKUP(Appoggio!$B$5,A50:H50,3,FALSE)),0)</f>
        <v>0</v>
      </c>
      <c r="AJ50" s="75">
        <f>IFERROR((VLOOKUP(Appoggio!$B$5,A50:H50,4,FALSE)),0)</f>
        <v>0</v>
      </c>
      <c r="AK50" s="75">
        <f>IFERROR((VLOOKUP(Appoggio!$B$5,A50:H50,5,FALSE)),0)</f>
        <v>0</v>
      </c>
      <c r="AL50" s="75">
        <f>IFERROR((VLOOKUP(Appoggio!$B$5,A50:H50,6,FALSE)),0)</f>
        <v>0</v>
      </c>
      <c r="AM50" s="75">
        <f>IFERROR((VLOOKUP(Appoggio!$B$5,A50:H50,7,FALSE)),0)</f>
        <v>0</v>
      </c>
      <c r="AN50" s="75">
        <f>IFERROR((VLOOKUP(Appoggio!$B$5,A50:H50,8,FALSE)),0)</f>
        <v>0</v>
      </c>
    </row>
    <row r="51" spans="1:40" x14ac:dyDescent="0.2">
      <c r="A51" s="75" t="e">
        <f>'Riassuntivo mese'!#REF!</f>
        <v>#REF!</v>
      </c>
      <c r="B51" s="75" t="e">
        <f>'Riassuntivo mese'!#REF!</f>
        <v>#REF!</v>
      </c>
      <c r="C51" s="75" t="e">
        <f>'Riassuntivo mese'!#REF!</f>
        <v>#REF!</v>
      </c>
      <c r="D51" s="75" t="e">
        <f>'Riassuntivo mese'!#REF!</f>
        <v>#REF!</v>
      </c>
      <c r="E51" s="75" t="e">
        <f>'Riassuntivo mese'!#REF!</f>
        <v>#REF!</v>
      </c>
      <c r="F51" s="75" t="e">
        <f>'Riassuntivo mese'!#REF!</f>
        <v>#REF!</v>
      </c>
      <c r="G51" s="75" t="e">
        <f>'Riassuntivo mese'!#REF!</f>
        <v>#REF!</v>
      </c>
      <c r="H51" s="75" t="e">
        <f>'Riassuntivo mese'!#REF!</f>
        <v>#REF!</v>
      </c>
      <c r="J51" s="75">
        <f>IFERROR((VLOOKUP(Appoggio!$B$2,A51:H51,2,FALSE)),0)</f>
        <v>0</v>
      </c>
      <c r="K51" s="75">
        <f>IFERROR((VLOOKUP(Appoggio!$B$2,A51:H51,3,FALSE)),0)</f>
        <v>0</v>
      </c>
      <c r="L51" s="75">
        <f>IFERROR((VLOOKUP(Appoggio!$B$2,A51:H51,4,FALSE)),0)</f>
        <v>0</v>
      </c>
      <c r="M51" s="75">
        <f>IFERROR((VLOOKUP(Appoggio!$B$2,A51:H51,5,FALSE)),0)</f>
        <v>0</v>
      </c>
      <c r="N51" s="75">
        <f>IFERROR((VLOOKUP(Appoggio!$B$2,A51:H51,6,FALSE)),0)</f>
        <v>0</v>
      </c>
      <c r="O51" s="75">
        <f>IFERROR((VLOOKUP(Appoggio!$B$2,A51:H51,7,FALSE)),0)</f>
        <v>0</v>
      </c>
      <c r="P51" s="75">
        <f>IFERROR((VLOOKUP(Appoggio!$B$2,A51:H51,8,FALSE)),0)</f>
        <v>0</v>
      </c>
      <c r="R51" s="75">
        <f>IFERROR((VLOOKUP(Appoggio!$B$3,A51:H51,2,FALSE)),0)</f>
        <v>0</v>
      </c>
      <c r="S51" s="75">
        <f>IFERROR((VLOOKUP(Appoggio!$B$3,A51:H51,3,FALSE)),0)</f>
        <v>0</v>
      </c>
      <c r="T51" s="75">
        <f>IFERROR((VLOOKUP(Appoggio!$B$3,A51:H51,4,FALSE)),0)</f>
        <v>0</v>
      </c>
      <c r="U51" s="75">
        <f>IFERROR((VLOOKUP(Appoggio!$B$3,A51:H51,5,FALSE)),0)</f>
        <v>0</v>
      </c>
      <c r="V51" s="75">
        <f>IFERROR((VLOOKUP(Appoggio!$B$3,A51:H51,6,FALSE)),0)</f>
        <v>0</v>
      </c>
      <c r="W51" s="75">
        <f>IFERROR((VLOOKUP(Appoggio!$B$3,A51:H51,7,FALSE)),0)</f>
        <v>0</v>
      </c>
      <c r="X51" s="75">
        <f>IFERROR((VLOOKUP(Appoggio!$B$3,A51:H51,8,FALSE)),0)</f>
        <v>0</v>
      </c>
      <c r="Z51" s="75">
        <f>IFERROR((VLOOKUP(Appoggio!$B$4,A51:H51,2,FALSE)),0)</f>
        <v>0</v>
      </c>
      <c r="AA51" s="75">
        <f>IFERROR((VLOOKUP(Appoggio!$B$4,A51:H51,3,FALSE)),0)</f>
        <v>0</v>
      </c>
      <c r="AB51" s="75">
        <f>IFERROR((VLOOKUP(Appoggio!$B$4,A51:H51,4,FALSE)),0)</f>
        <v>0</v>
      </c>
      <c r="AC51" s="75">
        <f>IFERROR((VLOOKUP(Appoggio!$B$4,A51:H51,5,FALSE)),0)</f>
        <v>0</v>
      </c>
      <c r="AD51" s="75">
        <f>IFERROR((VLOOKUP(Appoggio!$B$4,A51:H51,6,FALSE)),0)</f>
        <v>0</v>
      </c>
      <c r="AE51" s="75">
        <f>IFERROR((VLOOKUP(Appoggio!$B$4,A51:H51,7,FALSE)),0)</f>
        <v>0</v>
      </c>
      <c r="AF51" s="75">
        <f>IFERROR((VLOOKUP(Appoggio!$B$4,A51:H51,8,FALSE)),0)</f>
        <v>0</v>
      </c>
      <c r="AH51" s="75">
        <f>IFERROR((VLOOKUP(Appoggio!$B$5,A51:H51,2,FALSE)),0)</f>
        <v>0</v>
      </c>
      <c r="AI51" s="75">
        <f>IFERROR((VLOOKUP(Appoggio!$B$5,A51:H51,3,FALSE)),0)</f>
        <v>0</v>
      </c>
      <c r="AJ51" s="75">
        <f>IFERROR((VLOOKUP(Appoggio!$B$5,A51:H51,4,FALSE)),0)</f>
        <v>0</v>
      </c>
      <c r="AK51" s="75">
        <f>IFERROR((VLOOKUP(Appoggio!$B$5,A51:H51,5,FALSE)),0)</f>
        <v>0</v>
      </c>
      <c r="AL51" s="75">
        <f>IFERROR((VLOOKUP(Appoggio!$B$5,A51:H51,6,FALSE)),0)</f>
        <v>0</v>
      </c>
      <c r="AM51" s="75">
        <f>IFERROR((VLOOKUP(Appoggio!$B$5,A51:H51,7,FALSE)),0)</f>
        <v>0</v>
      </c>
      <c r="AN51" s="75">
        <f>IFERROR((VLOOKUP(Appoggio!$B$5,A51:H51,8,FALSE)),0)</f>
        <v>0</v>
      </c>
    </row>
    <row r="52" spans="1:40" x14ac:dyDescent="0.2">
      <c r="A52" s="75" t="e">
        <f>'Riassuntivo mese'!#REF!</f>
        <v>#REF!</v>
      </c>
      <c r="B52" s="75" t="e">
        <f>'Riassuntivo mese'!#REF!</f>
        <v>#REF!</v>
      </c>
      <c r="C52" s="75" t="e">
        <f>'Riassuntivo mese'!#REF!</f>
        <v>#REF!</v>
      </c>
      <c r="D52" s="75" t="e">
        <f>'Riassuntivo mese'!#REF!</f>
        <v>#REF!</v>
      </c>
      <c r="E52" s="75" t="e">
        <f>'Riassuntivo mese'!#REF!</f>
        <v>#REF!</v>
      </c>
      <c r="F52" s="75" t="e">
        <f>'Riassuntivo mese'!#REF!</f>
        <v>#REF!</v>
      </c>
      <c r="G52" s="75" t="e">
        <f>'Riassuntivo mese'!#REF!</f>
        <v>#REF!</v>
      </c>
      <c r="H52" s="75" t="e">
        <f>'Riassuntivo mese'!#REF!</f>
        <v>#REF!</v>
      </c>
      <c r="J52" s="75">
        <f>IFERROR((VLOOKUP(Appoggio!$B$2,A52:H52,2,FALSE)),0)</f>
        <v>0</v>
      </c>
      <c r="K52" s="75">
        <f>IFERROR((VLOOKUP(Appoggio!$B$2,A52:H52,3,FALSE)),0)</f>
        <v>0</v>
      </c>
      <c r="L52" s="75">
        <f>IFERROR((VLOOKUP(Appoggio!$B$2,A52:H52,4,FALSE)),0)</f>
        <v>0</v>
      </c>
      <c r="M52" s="75">
        <f>IFERROR((VLOOKUP(Appoggio!$B$2,A52:H52,5,FALSE)),0)</f>
        <v>0</v>
      </c>
      <c r="N52" s="75">
        <f>IFERROR((VLOOKUP(Appoggio!$B$2,A52:H52,6,FALSE)),0)</f>
        <v>0</v>
      </c>
      <c r="O52" s="75">
        <f>IFERROR((VLOOKUP(Appoggio!$B$2,A52:H52,7,FALSE)),0)</f>
        <v>0</v>
      </c>
      <c r="P52" s="75">
        <f>IFERROR((VLOOKUP(Appoggio!$B$2,A52:H52,8,FALSE)),0)</f>
        <v>0</v>
      </c>
      <c r="R52" s="75">
        <f>IFERROR((VLOOKUP(Appoggio!$B$3,A52:H52,2,FALSE)),0)</f>
        <v>0</v>
      </c>
      <c r="S52" s="75">
        <f>IFERROR((VLOOKUP(Appoggio!$B$3,A52:H52,3,FALSE)),0)</f>
        <v>0</v>
      </c>
      <c r="T52" s="75">
        <f>IFERROR((VLOOKUP(Appoggio!$B$3,A52:H52,4,FALSE)),0)</f>
        <v>0</v>
      </c>
      <c r="U52" s="75">
        <f>IFERROR((VLOOKUP(Appoggio!$B$3,A52:H52,5,FALSE)),0)</f>
        <v>0</v>
      </c>
      <c r="V52" s="75">
        <f>IFERROR((VLOOKUP(Appoggio!$B$3,A52:H52,6,FALSE)),0)</f>
        <v>0</v>
      </c>
      <c r="W52" s="75">
        <f>IFERROR((VLOOKUP(Appoggio!$B$3,A52:H52,7,FALSE)),0)</f>
        <v>0</v>
      </c>
      <c r="X52" s="75">
        <f>IFERROR((VLOOKUP(Appoggio!$B$3,A52:H52,8,FALSE)),0)</f>
        <v>0</v>
      </c>
      <c r="Z52" s="75">
        <f>IFERROR((VLOOKUP(Appoggio!$B$4,A52:H52,2,FALSE)),0)</f>
        <v>0</v>
      </c>
      <c r="AA52" s="75">
        <f>IFERROR((VLOOKUP(Appoggio!$B$4,A52:H52,3,FALSE)),0)</f>
        <v>0</v>
      </c>
      <c r="AB52" s="75">
        <f>IFERROR((VLOOKUP(Appoggio!$B$4,A52:H52,4,FALSE)),0)</f>
        <v>0</v>
      </c>
      <c r="AC52" s="75">
        <f>IFERROR((VLOOKUP(Appoggio!$B$4,A52:H52,5,FALSE)),0)</f>
        <v>0</v>
      </c>
      <c r="AD52" s="75">
        <f>IFERROR((VLOOKUP(Appoggio!$B$4,A52:H52,6,FALSE)),0)</f>
        <v>0</v>
      </c>
      <c r="AE52" s="75">
        <f>IFERROR((VLOOKUP(Appoggio!$B$4,A52:H52,7,FALSE)),0)</f>
        <v>0</v>
      </c>
      <c r="AF52" s="75">
        <f>IFERROR((VLOOKUP(Appoggio!$B$4,A52:H52,8,FALSE)),0)</f>
        <v>0</v>
      </c>
      <c r="AH52" s="75">
        <f>IFERROR((VLOOKUP(Appoggio!$B$5,A52:H52,2,FALSE)),0)</f>
        <v>0</v>
      </c>
      <c r="AI52" s="75">
        <f>IFERROR((VLOOKUP(Appoggio!$B$5,A52:H52,3,FALSE)),0)</f>
        <v>0</v>
      </c>
      <c r="AJ52" s="75">
        <f>IFERROR((VLOOKUP(Appoggio!$B$5,A52:H52,4,FALSE)),0)</f>
        <v>0</v>
      </c>
      <c r="AK52" s="75">
        <f>IFERROR((VLOOKUP(Appoggio!$B$5,A52:H52,5,FALSE)),0)</f>
        <v>0</v>
      </c>
      <c r="AL52" s="75">
        <f>IFERROR((VLOOKUP(Appoggio!$B$5,A52:H52,6,FALSE)),0)</f>
        <v>0</v>
      </c>
      <c r="AM52" s="75">
        <f>IFERROR((VLOOKUP(Appoggio!$B$5,A52:H52,7,FALSE)),0)</f>
        <v>0</v>
      </c>
      <c r="AN52" s="75">
        <f>IFERROR((VLOOKUP(Appoggio!$B$5,A52:H52,8,FALSE)),0)</f>
        <v>0</v>
      </c>
    </row>
    <row r="53" spans="1:40" x14ac:dyDescent="0.2">
      <c r="A53" s="75" t="e">
        <f>'Riassuntivo mese'!#REF!</f>
        <v>#REF!</v>
      </c>
      <c r="B53" s="75" t="e">
        <f>'Riassuntivo mese'!#REF!</f>
        <v>#REF!</v>
      </c>
      <c r="C53" s="75" t="e">
        <f>'Riassuntivo mese'!#REF!</f>
        <v>#REF!</v>
      </c>
      <c r="D53" s="75" t="e">
        <f>'Riassuntivo mese'!#REF!</f>
        <v>#REF!</v>
      </c>
      <c r="E53" s="75" t="e">
        <f>'Riassuntivo mese'!#REF!</f>
        <v>#REF!</v>
      </c>
      <c r="F53" s="75" t="e">
        <f>'Riassuntivo mese'!#REF!</f>
        <v>#REF!</v>
      </c>
      <c r="G53" s="75" t="e">
        <f>'Riassuntivo mese'!#REF!</f>
        <v>#REF!</v>
      </c>
      <c r="H53" s="75" t="e">
        <f>'Riassuntivo mese'!#REF!</f>
        <v>#REF!</v>
      </c>
      <c r="J53" s="75">
        <f>IFERROR((VLOOKUP(Appoggio!$B$2,A53:H53,2,FALSE)),0)</f>
        <v>0</v>
      </c>
      <c r="K53" s="75">
        <f>IFERROR((VLOOKUP(Appoggio!$B$2,A53:H53,3,FALSE)),0)</f>
        <v>0</v>
      </c>
      <c r="L53" s="75">
        <f>IFERROR((VLOOKUP(Appoggio!$B$2,A53:H53,4,FALSE)),0)</f>
        <v>0</v>
      </c>
      <c r="M53" s="75">
        <f>IFERROR((VLOOKUP(Appoggio!$B$2,A53:H53,5,FALSE)),0)</f>
        <v>0</v>
      </c>
      <c r="N53" s="75">
        <f>IFERROR((VLOOKUP(Appoggio!$B$2,A53:H53,6,FALSE)),0)</f>
        <v>0</v>
      </c>
      <c r="O53" s="75">
        <f>IFERROR((VLOOKUP(Appoggio!$B$2,A53:H53,7,FALSE)),0)</f>
        <v>0</v>
      </c>
      <c r="P53" s="75">
        <f>IFERROR((VLOOKUP(Appoggio!$B$2,A53:H53,8,FALSE)),0)</f>
        <v>0</v>
      </c>
      <c r="R53" s="75">
        <f>IFERROR((VLOOKUP(Appoggio!$B$3,A53:H53,2,FALSE)),0)</f>
        <v>0</v>
      </c>
      <c r="S53" s="75">
        <f>IFERROR((VLOOKUP(Appoggio!$B$3,A53:H53,3,FALSE)),0)</f>
        <v>0</v>
      </c>
      <c r="T53" s="75">
        <f>IFERROR((VLOOKUP(Appoggio!$B$3,A53:H53,4,FALSE)),0)</f>
        <v>0</v>
      </c>
      <c r="U53" s="75">
        <f>IFERROR((VLOOKUP(Appoggio!$B$3,A53:H53,5,FALSE)),0)</f>
        <v>0</v>
      </c>
      <c r="V53" s="75">
        <f>IFERROR((VLOOKUP(Appoggio!$B$3,A53:H53,6,FALSE)),0)</f>
        <v>0</v>
      </c>
      <c r="W53" s="75">
        <f>IFERROR((VLOOKUP(Appoggio!$B$3,A53:H53,7,FALSE)),0)</f>
        <v>0</v>
      </c>
      <c r="X53" s="75">
        <f>IFERROR((VLOOKUP(Appoggio!$B$3,A53:H53,8,FALSE)),0)</f>
        <v>0</v>
      </c>
      <c r="Z53" s="75">
        <f>IFERROR((VLOOKUP(Appoggio!$B$4,A53:H53,2,FALSE)),0)</f>
        <v>0</v>
      </c>
      <c r="AA53" s="75">
        <f>IFERROR((VLOOKUP(Appoggio!$B$4,A53:H53,3,FALSE)),0)</f>
        <v>0</v>
      </c>
      <c r="AB53" s="75">
        <f>IFERROR((VLOOKUP(Appoggio!$B$4,A53:H53,4,FALSE)),0)</f>
        <v>0</v>
      </c>
      <c r="AC53" s="75">
        <f>IFERROR((VLOOKUP(Appoggio!$B$4,A53:H53,5,FALSE)),0)</f>
        <v>0</v>
      </c>
      <c r="AD53" s="75">
        <f>IFERROR((VLOOKUP(Appoggio!$B$4,A53:H53,6,FALSE)),0)</f>
        <v>0</v>
      </c>
      <c r="AE53" s="75">
        <f>IFERROR((VLOOKUP(Appoggio!$B$4,A53:H53,7,FALSE)),0)</f>
        <v>0</v>
      </c>
      <c r="AF53" s="75">
        <f>IFERROR((VLOOKUP(Appoggio!$B$4,A53:H53,8,FALSE)),0)</f>
        <v>0</v>
      </c>
      <c r="AH53" s="75">
        <f>IFERROR((VLOOKUP(Appoggio!$B$5,A53:H53,2,FALSE)),0)</f>
        <v>0</v>
      </c>
      <c r="AI53" s="75">
        <f>IFERROR((VLOOKUP(Appoggio!$B$5,A53:H53,3,FALSE)),0)</f>
        <v>0</v>
      </c>
      <c r="AJ53" s="75">
        <f>IFERROR((VLOOKUP(Appoggio!$B$5,A53:H53,4,FALSE)),0)</f>
        <v>0</v>
      </c>
      <c r="AK53" s="75">
        <f>IFERROR((VLOOKUP(Appoggio!$B$5,A53:H53,5,FALSE)),0)</f>
        <v>0</v>
      </c>
      <c r="AL53" s="75">
        <f>IFERROR((VLOOKUP(Appoggio!$B$5,A53:H53,6,FALSE)),0)</f>
        <v>0</v>
      </c>
      <c r="AM53" s="75">
        <f>IFERROR((VLOOKUP(Appoggio!$B$5,A53:H53,7,FALSE)),0)</f>
        <v>0</v>
      </c>
      <c r="AN53" s="75">
        <f>IFERROR((VLOOKUP(Appoggio!$B$5,A53:H53,8,FALSE)),0)</f>
        <v>0</v>
      </c>
    </row>
    <row r="54" spans="1:40" x14ac:dyDescent="0.2">
      <c r="A54" s="75" t="e">
        <f>'Riassuntivo mese'!#REF!</f>
        <v>#REF!</v>
      </c>
      <c r="B54" s="75" t="e">
        <f>'Riassuntivo mese'!#REF!</f>
        <v>#REF!</v>
      </c>
      <c r="C54" s="75" t="e">
        <f>'Riassuntivo mese'!#REF!</f>
        <v>#REF!</v>
      </c>
      <c r="D54" s="75" t="e">
        <f>'Riassuntivo mese'!#REF!</f>
        <v>#REF!</v>
      </c>
      <c r="E54" s="75" t="e">
        <f>'Riassuntivo mese'!#REF!</f>
        <v>#REF!</v>
      </c>
      <c r="F54" s="75" t="e">
        <f>'Riassuntivo mese'!#REF!</f>
        <v>#REF!</v>
      </c>
      <c r="G54" s="75" t="e">
        <f>'Riassuntivo mese'!#REF!</f>
        <v>#REF!</v>
      </c>
      <c r="H54" s="75" t="e">
        <f>'Riassuntivo mese'!#REF!</f>
        <v>#REF!</v>
      </c>
      <c r="J54" s="75">
        <f>IFERROR((VLOOKUP(Appoggio!$B$2,A54:H54,2,FALSE)),0)</f>
        <v>0</v>
      </c>
      <c r="K54" s="75">
        <f>IFERROR((VLOOKUP(Appoggio!$B$2,A54:H54,3,FALSE)),0)</f>
        <v>0</v>
      </c>
      <c r="L54" s="75">
        <f>IFERROR((VLOOKUP(Appoggio!$B$2,A54:H54,4,FALSE)),0)</f>
        <v>0</v>
      </c>
      <c r="M54" s="75">
        <f>IFERROR((VLOOKUP(Appoggio!$B$2,A54:H54,5,FALSE)),0)</f>
        <v>0</v>
      </c>
      <c r="N54" s="75">
        <f>IFERROR((VLOOKUP(Appoggio!$B$2,A54:H54,6,FALSE)),0)</f>
        <v>0</v>
      </c>
      <c r="O54" s="75">
        <f>IFERROR((VLOOKUP(Appoggio!$B$2,A54:H54,7,FALSE)),0)</f>
        <v>0</v>
      </c>
      <c r="P54" s="75">
        <f>IFERROR((VLOOKUP(Appoggio!$B$2,A54:H54,8,FALSE)),0)</f>
        <v>0</v>
      </c>
      <c r="R54" s="75">
        <f>IFERROR((VLOOKUP(Appoggio!$B$3,A54:H54,2,FALSE)),0)</f>
        <v>0</v>
      </c>
      <c r="S54" s="75">
        <f>IFERROR((VLOOKUP(Appoggio!$B$3,A54:H54,3,FALSE)),0)</f>
        <v>0</v>
      </c>
      <c r="T54" s="75">
        <f>IFERROR((VLOOKUP(Appoggio!$B$3,A54:H54,4,FALSE)),0)</f>
        <v>0</v>
      </c>
      <c r="U54" s="75">
        <f>IFERROR((VLOOKUP(Appoggio!$B$3,A54:H54,5,FALSE)),0)</f>
        <v>0</v>
      </c>
      <c r="V54" s="75">
        <f>IFERROR((VLOOKUP(Appoggio!$B$3,A54:H54,6,FALSE)),0)</f>
        <v>0</v>
      </c>
      <c r="W54" s="75">
        <f>IFERROR((VLOOKUP(Appoggio!$B$3,A54:H54,7,FALSE)),0)</f>
        <v>0</v>
      </c>
      <c r="X54" s="75">
        <f>IFERROR((VLOOKUP(Appoggio!$B$3,A54:H54,8,FALSE)),0)</f>
        <v>0</v>
      </c>
      <c r="Z54" s="75">
        <f>IFERROR((VLOOKUP(Appoggio!$B$4,A54:H54,2,FALSE)),0)</f>
        <v>0</v>
      </c>
      <c r="AA54" s="75">
        <f>IFERROR((VLOOKUP(Appoggio!$B$4,A54:H54,3,FALSE)),0)</f>
        <v>0</v>
      </c>
      <c r="AB54" s="75">
        <f>IFERROR((VLOOKUP(Appoggio!$B$4,A54:H54,4,FALSE)),0)</f>
        <v>0</v>
      </c>
      <c r="AC54" s="75">
        <f>IFERROR((VLOOKUP(Appoggio!$B$4,A54:H54,5,FALSE)),0)</f>
        <v>0</v>
      </c>
      <c r="AD54" s="75">
        <f>IFERROR((VLOOKUP(Appoggio!$B$4,A54:H54,6,FALSE)),0)</f>
        <v>0</v>
      </c>
      <c r="AE54" s="75">
        <f>IFERROR((VLOOKUP(Appoggio!$B$4,A54:H54,7,FALSE)),0)</f>
        <v>0</v>
      </c>
      <c r="AF54" s="75">
        <f>IFERROR((VLOOKUP(Appoggio!$B$4,A54:H54,8,FALSE)),0)</f>
        <v>0</v>
      </c>
      <c r="AH54" s="75">
        <f>IFERROR((VLOOKUP(Appoggio!$B$5,A54:H54,2,FALSE)),0)</f>
        <v>0</v>
      </c>
      <c r="AI54" s="75">
        <f>IFERROR((VLOOKUP(Appoggio!$B$5,A54:H54,3,FALSE)),0)</f>
        <v>0</v>
      </c>
      <c r="AJ54" s="75">
        <f>IFERROR((VLOOKUP(Appoggio!$B$5,A54:H54,4,FALSE)),0)</f>
        <v>0</v>
      </c>
      <c r="AK54" s="75">
        <f>IFERROR((VLOOKUP(Appoggio!$B$5,A54:H54,5,FALSE)),0)</f>
        <v>0</v>
      </c>
      <c r="AL54" s="75">
        <f>IFERROR((VLOOKUP(Appoggio!$B$5,A54:H54,6,FALSE)),0)</f>
        <v>0</v>
      </c>
      <c r="AM54" s="75">
        <f>IFERROR((VLOOKUP(Appoggio!$B$5,A54:H54,7,FALSE)),0)</f>
        <v>0</v>
      </c>
      <c r="AN54" s="75">
        <f>IFERROR((VLOOKUP(Appoggio!$B$5,A54:H54,8,FALSE)),0)</f>
        <v>0</v>
      </c>
    </row>
    <row r="55" spans="1:40" x14ac:dyDescent="0.2">
      <c r="A55" s="75" t="e">
        <f>'Riassuntivo mese'!#REF!</f>
        <v>#REF!</v>
      </c>
      <c r="B55" s="75" t="e">
        <f>'Riassuntivo mese'!#REF!</f>
        <v>#REF!</v>
      </c>
      <c r="C55" s="75" t="e">
        <f>'Riassuntivo mese'!#REF!</f>
        <v>#REF!</v>
      </c>
      <c r="D55" s="75" t="e">
        <f>'Riassuntivo mese'!#REF!</f>
        <v>#REF!</v>
      </c>
      <c r="E55" s="75" t="e">
        <f>'Riassuntivo mese'!#REF!</f>
        <v>#REF!</v>
      </c>
      <c r="F55" s="75" t="e">
        <f>'Riassuntivo mese'!#REF!</f>
        <v>#REF!</v>
      </c>
      <c r="G55" s="75" t="e">
        <f>'Riassuntivo mese'!#REF!</f>
        <v>#REF!</v>
      </c>
      <c r="H55" s="75" t="e">
        <f>'Riassuntivo mese'!#REF!</f>
        <v>#REF!</v>
      </c>
      <c r="J55" s="75">
        <f>IFERROR((VLOOKUP(Appoggio!$B$2,A55:H55,2,FALSE)),0)</f>
        <v>0</v>
      </c>
      <c r="K55" s="75">
        <f>IFERROR((VLOOKUP(Appoggio!$B$2,A55:H55,3,FALSE)),0)</f>
        <v>0</v>
      </c>
      <c r="L55" s="75">
        <f>IFERROR((VLOOKUP(Appoggio!$B$2,A55:H55,4,FALSE)),0)</f>
        <v>0</v>
      </c>
      <c r="M55" s="75">
        <f>IFERROR((VLOOKUP(Appoggio!$B$2,A55:H55,5,FALSE)),0)</f>
        <v>0</v>
      </c>
      <c r="N55" s="75">
        <f>IFERROR((VLOOKUP(Appoggio!$B$2,A55:H55,6,FALSE)),0)</f>
        <v>0</v>
      </c>
      <c r="O55" s="75">
        <f>IFERROR((VLOOKUP(Appoggio!$B$2,A55:H55,7,FALSE)),0)</f>
        <v>0</v>
      </c>
      <c r="P55" s="75">
        <f>IFERROR((VLOOKUP(Appoggio!$B$2,A55:H55,8,FALSE)),0)</f>
        <v>0</v>
      </c>
      <c r="R55" s="75">
        <f>IFERROR((VLOOKUP(Appoggio!$B$3,A55:H55,2,FALSE)),0)</f>
        <v>0</v>
      </c>
      <c r="S55" s="75">
        <f>IFERROR((VLOOKUP(Appoggio!$B$3,A55:H55,3,FALSE)),0)</f>
        <v>0</v>
      </c>
      <c r="T55" s="75">
        <f>IFERROR((VLOOKUP(Appoggio!$B$3,A55:H55,4,FALSE)),0)</f>
        <v>0</v>
      </c>
      <c r="U55" s="75">
        <f>IFERROR((VLOOKUP(Appoggio!$B$3,A55:H55,5,FALSE)),0)</f>
        <v>0</v>
      </c>
      <c r="V55" s="75">
        <f>IFERROR((VLOOKUP(Appoggio!$B$3,A55:H55,6,FALSE)),0)</f>
        <v>0</v>
      </c>
      <c r="W55" s="75">
        <f>IFERROR((VLOOKUP(Appoggio!$B$3,A55:H55,7,FALSE)),0)</f>
        <v>0</v>
      </c>
      <c r="X55" s="75">
        <f>IFERROR((VLOOKUP(Appoggio!$B$3,A55:H55,8,FALSE)),0)</f>
        <v>0</v>
      </c>
      <c r="Z55" s="75">
        <f>IFERROR((VLOOKUP(Appoggio!$B$4,A55:H55,2,FALSE)),0)</f>
        <v>0</v>
      </c>
      <c r="AA55" s="75">
        <f>IFERROR((VLOOKUP(Appoggio!$B$4,A55:H55,3,FALSE)),0)</f>
        <v>0</v>
      </c>
      <c r="AB55" s="75">
        <f>IFERROR((VLOOKUP(Appoggio!$B$4,A55:H55,4,FALSE)),0)</f>
        <v>0</v>
      </c>
      <c r="AC55" s="75">
        <f>IFERROR((VLOOKUP(Appoggio!$B$4,A55:H55,5,FALSE)),0)</f>
        <v>0</v>
      </c>
      <c r="AD55" s="75">
        <f>IFERROR((VLOOKUP(Appoggio!$B$4,A55:H55,6,FALSE)),0)</f>
        <v>0</v>
      </c>
      <c r="AE55" s="75">
        <f>IFERROR((VLOOKUP(Appoggio!$B$4,A55:H55,7,FALSE)),0)</f>
        <v>0</v>
      </c>
      <c r="AF55" s="75">
        <f>IFERROR((VLOOKUP(Appoggio!$B$4,A55:H55,8,FALSE)),0)</f>
        <v>0</v>
      </c>
      <c r="AH55" s="75">
        <f>IFERROR((VLOOKUP(Appoggio!$B$5,A55:H55,2,FALSE)),0)</f>
        <v>0</v>
      </c>
      <c r="AI55" s="75">
        <f>IFERROR((VLOOKUP(Appoggio!$B$5,A55:H55,3,FALSE)),0)</f>
        <v>0</v>
      </c>
      <c r="AJ55" s="75">
        <f>IFERROR((VLOOKUP(Appoggio!$B$5,A55:H55,4,FALSE)),0)</f>
        <v>0</v>
      </c>
      <c r="AK55" s="75">
        <f>IFERROR((VLOOKUP(Appoggio!$B$5,A55:H55,5,FALSE)),0)</f>
        <v>0</v>
      </c>
      <c r="AL55" s="75">
        <f>IFERROR((VLOOKUP(Appoggio!$B$5,A55:H55,6,FALSE)),0)</f>
        <v>0</v>
      </c>
      <c r="AM55" s="75">
        <f>IFERROR((VLOOKUP(Appoggio!$B$5,A55:H55,7,FALSE)),0)</f>
        <v>0</v>
      </c>
      <c r="AN55" s="75">
        <f>IFERROR((VLOOKUP(Appoggio!$B$5,A55:H55,8,FALSE)),0)</f>
        <v>0</v>
      </c>
    </row>
    <row r="56" spans="1:40" x14ac:dyDescent="0.2">
      <c r="A56" s="75" t="e">
        <f>'Riassuntivo mese'!#REF!</f>
        <v>#REF!</v>
      </c>
      <c r="B56" s="75" t="e">
        <f>'Riassuntivo mese'!#REF!</f>
        <v>#REF!</v>
      </c>
      <c r="C56" s="75" t="e">
        <f>'Riassuntivo mese'!#REF!</f>
        <v>#REF!</v>
      </c>
      <c r="D56" s="75" t="e">
        <f>'Riassuntivo mese'!#REF!</f>
        <v>#REF!</v>
      </c>
      <c r="E56" s="75" t="e">
        <f>'Riassuntivo mese'!#REF!</f>
        <v>#REF!</v>
      </c>
      <c r="F56" s="75" t="e">
        <f>'Riassuntivo mese'!#REF!</f>
        <v>#REF!</v>
      </c>
      <c r="G56" s="75" t="e">
        <f>'Riassuntivo mese'!#REF!</f>
        <v>#REF!</v>
      </c>
      <c r="H56" s="75" t="e">
        <f>'Riassuntivo mese'!#REF!</f>
        <v>#REF!</v>
      </c>
      <c r="J56" s="75">
        <f>IFERROR((VLOOKUP(Appoggio!$B$2,A56:H56,2,FALSE)),0)</f>
        <v>0</v>
      </c>
      <c r="K56" s="75">
        <f>IFERROR((VLOOKUP(Appoggio!$B$2,A56:H56,3,FALSE)),0)</f>
        <v>0</v>
      </c>
      <c r="L56" s="75">
        <f>IFERROR((VLOOKUP(Appoggio!$B$2,A56:H56,4,FALSE)),0)</f>
        <v>0</v>
      </c>
      <c r="M56" s="75">
        <f>IFERROR((VLOOKUP(Appoggio!$B$2,A56:H56,5,FALSE)),0)</f>
        <v>0</v>
      </c>
      <c r="N56" s="75">
        <f>IFERROR((VLOOKUP(Appoggio!$B$2,A56:H56,6,FALSE)),0)</f>
        <v>0</v>
      </c>
      <c r="O56" s="75">
        <f>IFERROR((VLOOKUP(Appoggio!$B$2,A56:H56,7,FALSE)),0)</f>
        <v>0</v>
      </c>
      <c r="P56" s="75">
        <f>IFERROR((VLOOKUP(Appoggio!$B$2,A56:H56,8,FALSE)),0)</f>
        <v>0</v>
      </c>
      <c r="R56" s="75">
        <f>IFERROR((VLOOKUP(Appoggio!$B$3,A56:H56,2,FALSE)),0)</f>
        <v>0</v>
      </c>
      <c r="S56" s="75">
        <f>IFERROR((VLOOKUP(Appoggio!$B$3,A56:H56,3,FALSE)),0)</f>
        <v>0</v>
      </c>
      <c r="T56" s="75">
        <f>IFERROR((VLOOKUP(Appoggio!$B$3,A56:H56,4,FALSE)),0)</f>
        <v>0</v>
      </c>
      <c r="U56" s="75">
        <f>IFERROR((VLOOKUP(Appoggio!$B$3,A56:H56,5,FALSE)),0)</f>
        <v>0</v>
      </c>
      <c r="V56" s="75">
        <f>IFERROR((VLOOKUP(Appoggio!$B$3,A56:H56,6,FALSE)),0)</f>
        <v>0</v>
      </c>
      <c r="W56" s="75">
        <f>IFERROR((VLOOKUP(Appoggio!$B$3,A56:H56,7,FALSE)),0)</f>
        <v>0</v>
      </c>
      <c r="X56" s="75">
        <f>IFERROR((VLOOKUP(Appoggio!$B$3,A56:H56,8,FALSE)),0)</f>
        <v>0</v>
      </c>
      <c r="Z56" s="75">
        <f>IFERROR((VLOOKUP(Appoggio!$B$4,A56:H56,2,FALSE)),0)</f>
        <v>0</v>
      </c>
      <c r="AA56" s="75">
        <f>IFERROR((VLOOKUP(Appoggio!$B$4,A56:H56,3,FALSE)),0)</f>
        <v>0</v>
      </c>
      <c r="AB56" s="75">
        <f>IFERROR((VLOOKUP(Appoggio!$B$4,A56:H56,4,FALSE)),0)</f>
        <v>0</v>
      </c>
      <c r="AC56" s="75">
        <f>IFERROR((VLOOKUP(Appoggio!$B$4,A56:H56,5,FALSE)),0)</f>
        <v>0</v>
      </c>
      <c r="AD56" s="75">
        <f>IFERROR((VLOOKUP(Appoggio!$B$4,A56:H56,6,FALSE)),0)</f>
        <v>0</v>
      </c>
      <c r="AE56" s="75">
        <f>IFERROR((VLOOKUP(Appoggio!$B$4,A56:H56,7,FALSE)),0)</f>
        <v>0</v>
      </c>
      <c r="AF56" s="75">
        <f>IFERROR((VLOOKUP(Appoggio!$B$4,A56:H56,8,FALSE)),0)</f>
        <v>0</v>
      </c>
      <c r="AH56" s="75">
        <f>IFERROR((VLOOKUP(Appoggio!$B$5,A56:H56,2,FALSE)),0)</f>
        <v>0</v>
      </c>
      <c r="AI56" s="75">
        <f>IFERROR((VLOOKUP(Appoggio!$B$5,A56:H56,3,FALSE)),0)</f>
        <v>0</v>
      </c>
      <c r="AJ56" s="75">
        <f>IFERROR((VLOOKUP(Appoggio!$B$5,A56:H56,4,FALSE)),0)</f>
        <v>0</v>
      </c>
      <c r="AK56" s="75">
        <f>IFERROR((VLOOKUP(Appoggio!$B$5,A56:H56,5,FALSE)),0)</f>
        <v>0</v>
      </c>
      <c r="AL56" s="75">
        <f>IFERROR((VLOOKUP(Appoggio!$B$5,A56:H56,6,FALSE)),0)</f>
        <v>0</v>
      </c>
      <c r="AM56" s="75">
        <f>IFERROR((VLOOKUP(Appoggio!$B$5,A56:H56,7,FALSE)),0)</f>
        <v>0</v>
      </c>
      <c r="AN56" s="75">
        <f>IFERROR((VLOOKUP(Appoggio!$B$5,A56:H56,8,FALSE)),0)</f>
        <v>0</v>
      </c>
    </row>
    <row r="57" spans="1:40" x14ac:dyDescent="0.2">
      <c r="A57" s="75" t="e">
        <f>'Riassuntivo mese'!#REF!</f>
        <v>#REF!</v>
      </c>
      <c r="B57" s="75" t="e">
        <f>'Riassuntivo mese'!#REF!</f>
        <v>#REF!</v>
      </c>
      <c r="C57" s="75" t="e">
        <f>'Riassuntivo mese'!#REF!</f>
        <v>#REF!</v>
      </c>
      <c r="D57" s="75" t="e">
        <f>'Riassuntivo mese'!#REF!</f>
        <v>#REF!</v>
      </c>
      <c r="E57" s="75" t="e">
        <f>'Riassuntivo mese'!#REF!</f>
        <v>#REF!</v>
      </c>
      <c r="F57" s="75" t="e">
        <f>'Riassuntivo mese'!#REF!</f>
        <v>#REF!</v>
      </c>
      <c r="G57" s="75" t="e">
        <f>'Riassuntivo mese'!#REF!</f>
        <v>#REF!</v>
      </c>
      <c r="H57" s="75" t="e">
        <f>'Riassuntivo mese'!#REF!</f>
        <v>#REF!</v>
      </c>
      <c r="J57" s="75">
        <f>IFERROR((VLOOKUP(Appoggio!$B$2,A57:H57,2,FALSE)),0)</f>
        <v>0</v>
      </c>
      <c r="K57" s="75">
        <f>IFERROR((VLOOKUP(Appoggio!$B$2,A57:H57,3,FALSE)),0)</f>
        <v>0</v>
      </c>
      <c r="L57" s="75">
        <f>IFERROR((VLOOKUP(Appoggio!$B$2,A57:H57,4,FALSE)),0)</f>
        <v>0</v>
      </c>
      <c r="M57" s="75">
        <f>IFERROR((VLOOKUP(Appoggio!$B$2,A57:H57,5,FALSE)),0)</f>
        <v>0</v>
      </c>
      <c r="N57" s="75">
        <f>IFERROR((VLOOKUP(Appoggio!$B$2,A57:H57,6,FALSE)),0)</f>
        <v>0</v>
      </c>
      <c r="O57" s="75">
        <f>IFERROR((VLOOKUP(Appoggio!$B$2,A57:H57,7,FALSE)),0)</f>
        <v>0</v>
      </c>
      <c r="P57" s="75">
        <f>IFERROR((VLOOKUP(Appoggio!$B$2,A57:H57,8,FALSE)),0)</f>
        <v>0</v>
      </c>
      <c r="R57" s="75">
        <f>IFERROR((VLOOKUP(Appoggio!$B$3,A57:H57,2,FALSE)),0)</f>
        <v>0</v>
      </c>
      <c r="S57" s="75">
        <f>IFERROR((VLOOKUP(Appoggio!$B$3,A57:H57,3,FALSE)),0)</f>
        <v>0</v>
      </c>
      <c r="T57" s="75">
        <f>IFERROR((VLOOKUP(Appoggio!$B$3,A57:H57,4,FALSE)),0)</f>
        <v>0</v>
      </c>
      <c r="U57" s="75">
        <f>IFERROR((VLOOKUP(Appoggio!$B$3,A57:H57,5,FALSE)),0)</f>
        <v>0</v>
      </c>
      <c r="V57" s="75">
        <f>IFERROR((VLOOKUP(Appoggio!$B$3,A57:H57,6,FALSE)),0)</f>
        <v>0</v>
      </c>
      <c r="W57" s="75">
        <f>IFERROR((VLOOKUP(Appoggio!$B$3,A57:H57,7,FALSE)),0)</f>
        <v>0</v>
      </c>
      <c r="X57" s="75">
        <f>IFERROR((VLOOKUP(Appoggio!$B$3,A57:H57,8,FALSE)),0)</f>
        <v>0</v>
      </c>
      <c r="Z57" s="75">
        <f>IFERROR((VLOOKUP(Appoggio!$B$4,A57:H57,2,FALSE)),0)</f>
        <v>0</v>
      </c>
      <c r="AA57" s="75">
        <f>IFERROR((VLOOKUP(Appoggio!$B$4,A57:H57,3,FALSE)),0)</f>
        <v>0</v>
      </c>
      <c r="AB57" s="75">
        <f>IFERROR((VLOOKUP(Appoggio!$B$4,A57:H57,4,FALSE)),0)</f>
        <v>0</v>
      </c>
      <c r="AC57" s="75">
        <f>IFERROR((VLOOKUP(Appoggio!$B$4,A57:H57,5,FALSE)),0)</f>
        <v>0</v>
      </c>
      <c r="AD57" s="75">
        <f>IFERROR((VLOOKUP(Appoggio!$B$4,A57:H57,6,FALSE)),0)</f>
        <v>0</v>
      </c>
      <c r="AE57" s="75">
        <f>IFERROR((VLOOKUP(Appoggio!$B$4,A57:H57,7,FALSE)),0)</f>
        <v>0</v>
      </c>
      <c r="AF57" s="75">
        <f>IFERROR((VLOOKUP(Appoggio!$B$4,A57:H57,8,FALSE)),0)</f>
        <v>0</v>
      </c>
      <c r="AH57" s="75">
        <f>IFERROR((VLOOKUP(Appoggio!$B$5,A57:H57,2,FALSE)),0)</f>
        <v>0</v>
      </c>
      <c r="AI57" s="75">
        <f>IFERROR((VLOOKUP(Appoggio!$B$5,A57:H57,3,FALSE)),0)</f>
        <v>0</v>
      </c>
      <c r="AJ57" s="75">
        <f>IFERROR((VLOOKUP(Appoggio!$B$5,A57:H57,4,FALSE)),0)</f>
        <v>0</v>
      </c>
      <c r="AK57" s="75">
        <f>IFERROR((VLOOKUP(Appoggio!$B$5,A57:H57,5,FALSE)),0)</f>
        <v>0</v>
      </c>
      <c r="AL57" s="75">
        <f>IFERROR((VLOOKUP(Appoggio!$B$5,A57:H57,6,FALSE)),0)</f>
        <v>0</v>
      </c>
      <c r="AM57" s="75">
        <f>IFERROR((VLOOKUP(Appoggio!$B$5,A57:H57,7,FALSE)),0)</f>
        <v>0</v>
      </c>
      <c r="AN57" s="75">
        <f>IFERROR((VLOOKUP(Appoggio!$B$5,A57:H57,8,FALSE)),0)</f>
        <v>0</v>
      </c>
    </row>
    <row r="58" spans="1:40" x14ac:dyDescent="0.2">
      <c r="A58" s="75" t="e">
        <f>'Riassuntivo mese'!#REF!</f>
        <v>#REF!</v>
      </c>
      <c r="B58" s="75" t="e">
        <f>'Riassuntivo mese'!#REF!</f>
        <v>#REF!</v>
      </c>
      <c r="C58" s="75" t="e">
        <f>'Riassuntivo mese'!#REF!</f>
        <v>#REF!</v>
      </c>
      <c r="D58" s="75" t="e">
        <f>'Riassuntivo mese'!#REF!</f>
        <v>#REF!</v>
      </c>
      <c r="E58" s="75" t="e">
        <f>'Riassuntivo mese'!#REF!</f>
        <v>#REF!</v>
      </c>
      <c r="F58" s="75" t="e">
        <f>'Riassuntivo mese'!#REF!</f>
        <v>#REF!</v>
      </c>
      <c r="G58" s="75" t="e">
        <f>'Riassuntivo mese'!#REF!</f>
        <v>#REF!</v>
      </c>
      <c r="H58" s="75" t="e">
        <f>'Riassuntivo mese'!#REF!</f>
        <v>#REF!</v>
      </c>
      <c r="J58" s="75">
        <f>IFERROR((VLOOKUP(Appoggio!$B$2,A58:H58,2,FALSE)),0)</f>
        <v>0</v>
      </c>
      <c r="K58" s="75">
        <f>IFERROR((VLOOKUP(Appoggio!$B$2,A58:H58,3,FALSE)),0)</f>
        <v>0</v>
      </c>
      <c r="L58" s="75">
        <f>IFERROR((VLOOKUP(Appoggio!$B$2,A58:H58,4,FALSE)),0)</f>
        <v>0</v>
      </c>
      <c r="M58" s="75">
        <f>IFERROR((VLOOKUP(Appoggio!$B$2,A58:H58,5,FALSE)),0)</f>
        <v>0</v>
      </c>
      <c r="N58" s="75">
        <f>IFERROR((VLOOKUP(Appoggio!$B$2,A58:H58,6,FALSE)),0)</f>
        <v>0</v>
      </c>
      <c r="O58" s="75">
        <f>IFERROR((VLOOKUP(Appoggio!$B$2,A58:H58,7,FALSE)),0)</f>
        <v>0</v>
      </c>
      <c r="P58" s="75">
        <f>IFERROR((VLOOKUP(Appoggio!$B$2,A58:H58,8,FALSE)),0)</f>
        <v>0</v>
      </c>
      <c r="R58" s="75">
        <f>IFERROR((VLOOKUP(Appoggio!$B$3,A58:H58,2,FALSE)),0)</f>
        <v>0</v>
      </c>
      <c r="S58" s="75">
        <f>IFERROR((VLOOKUP(Appoggio!$B$3,A58:H58,3,FALSE)),0)</f>
        <v>0</v>
      </c>
      <c r="T58" s="75">
        <f>IFERROR((VLOOKUP(Appoggio!$B$3,A58:H58,4,FALSE)),0)</f>
        <v>0</v>
      </c>
      <c r="U58" s="75">
        <f>IFERROR((VLOOKUP(Appoggio!$B$3,A58:H58,5,FALSE)),0)</f>
        <v>0</v>
      </c>
      <c r="V58" s="75">
        <f>IFERROR((VLOOKUP(Appoggio!$B$3,A58:H58,6,FALSE)),0)</f>
        <v>0</v>
      </c>
      <c r="W58" s="75">
        <f>IFERROR((VLOOKUP(Appoggio!$B$3,A58:H58,7,FALSE)),0)</f>
        <v>0</v>
      </c>
      <c r="X58" s="75">
        <f>IFERROR((VLOOKUP(Appoggio!$B$3,A58:H58,8,FALSE)),0)</f>
        <v>0</v>
      </c>
      <c r="Z58" s="75">
        <f>IFERROR((VLOOKUP(Appoggio!$B$4,A58:H58,2,FALSE)),0)</f>
        <v>0</v>
      </c>
      <c r="AA58" s="75">
        <f>IFERROR((VLOOKUP(Appoggio!$B$4,A58:H58,3,FALSE)),0)</f>
        <v>0</v>
      </c>
      <c r="AB58" s="75">
        <f>IFERROR((VLOOKUP(Appoggio!$B$4,A58:H58,4,FALSE)),0)</f>
        <v>0</v>
      </c>
      <c r="AC58" s="75">
        <f>IFERROR((VLOOKUP(Appoggio!$B$4,A58:H58,5,FALSE)),0)</f>
        <v>0</v>
      </c>
      <c r="AD58" s="75">
        <f>IFERROR((VLOOKUP(Appoggio!$B$4,A58:H58,6,FALSE)),0)</f>
        <v>0</v>
      </c>
      <c r="AE58" s="75">
        <f>IFERROR((VLOOKUP(Appoggio!$B$4,A58:H58,7,FALSE)),0)</f>
        <v>0</v>
      </c>
      <c r="AF58" s="75">
        <f>IFERROR((VLOOKUP(Appoggio!$B$4,A58:H58,8,FALSE)),0)</f>
        <v>0</v>
      </c>
      <c r="AH58" s="75">
        <f>IFERROR((VLOOKUP(Appoggio!$B$5,A58:H58,2,FALSE)),0)</f>
        <v>0</v>
      </c>
      <c r="AI58" s="75">
        <f>IFERROR((VLOOKUP(Appoggio!$B$5,A58:H58,3,FALSE)),0)</f>
        <v>0</v>
      </c>
      <c r="AJ58" s="75">
        <f>IFERROR((VLOOKUP(Appoggio!$B$5,A58:H58,4,FALSE)),0)</f>
        <v>0</v>
      </c>
      <c r="AK58" s="75">
        <f>IFERROR((VLOOKUP(Appoggio!$B$5,A58:H58,5,FALSE)),0)</f>
        <v>0</v>
      </c>
      <c r="AL58" s="75">
        <f>IFERROR((VLOOKUP(Appoggio!$B$5,A58:H58,6,FALSE)),0)</f>
        <v>0</v>
      </c>
      <c r="AM58" s="75">
        <f>IFERROR((VLOOKUP(Appoggio!$B$5,A58:H58,7,FALSE)),0)</f>
        <v>0</v>
      </c>
      <c r="AN58" s="75">
        <f>IFERROR((VLOOKUP(Appoggio!$B$5,A58:H58,8,FALSE)),0)</f>
        <v>0</v>
      </c>
    </row>
    <row r="59" spans="1:40" x14ac:dyDescent="0.2">
      <c r="A59" s="75" t="e">
        <f>'Riassuntivo mese'!#REF!</f>
        <v>#REF!</v>
      </c>
      <c r="B59" s="75" t="e">
        <f>'Riassuntivo mese'!#REF!</f>
        <v>#REF!</v>
      </c>
      <c r="C59" s="75" t="e">
        <f>'Riassuntivo mese'!#REF!</f>
        <v>#REF!</v>
      </c>
      <c r="D59" s="75" t="e">
        <f>'Riassuntivo mese'!#REF!</f>
        <v>#REF!</v>
      </c>
      <c r="E59" s="75" t="e">
        <f>'Riassuntivo mese'!#REF!</f>
        <v>#REF!</v>
      </c>
      <c r="F59" s="75" t="e">
        <f>'Riassuntivo mese'!#REF!</f>
        <v>#REF!</v>
      </c>
      <c r="G59" s="75" t="e">
        <f>'Riassuntivo mese'!#REF!</f>
        <v>#REF!</v>
      </c>
      <c r="H59" s="75" t="e">
        <f>'Riassuntivo mese'!#REF!</f>
        <v>#REF!</v>
      </c>
      <c r="J59" s="75">
        <f>IFERROR((VLOOKUP(Appoggio!$B$2,A59:H59,2,FALSE)),0)</f>
        <v>0</v>
      </c>
      <c r="K59" s="75">
        <f>IFERROR((VLOOKUP(Appoggio!$B$2,A59:H59,3,FALSE)),0)</f>
        <v>0</v>
      </c>
      <c r="L59" s="75">
        <f>IFERROR((VLOOKUP(Appoggio!$B$2,A59:H59,4,FALSE)),0)</f>
        <v>0</v>
      </c>
      <c r="M59" s="75">
        <f>IFERROR((VLOOKUP(Appoggio!$B$2,A59:H59,5,FALSE)),0)</f>
        <v>0</v>
      </c>
      <c r="N59" s="75">
        <f>IFERROR((VLOOKUP(Appoggio!$B$2,A59:H59,6,FALSE)),0)</f>
        <v>0</v>
      </c>
      <c r="O59" s="75">
        <f>IFERROR((VLOOKUP(Appoggio!$B$2,A59:H59,7,FALSE)),0)</f>
        <v>0</v>
      </c>
      <c r="P59" s="75">
        <f>IFERROR((VLOOKUP(Appoggio!$B$2,A59:H59,8,FALSE)),0)</f>
        <v>0</v>
      </c>
      <c r="R59" s="75">
        <f>IFERROR((VLOOKUP(Appoggio!$B$3,A59:H59,2,FALSE)),0)</f>
        <v>0</v>
      </c>
      <c r="S59" s="75">
        <f>IFERROR((VLOOKUP(Appoggio!$B$3,A59:H59,3,FALSE)),0)</f>
        <v>0</v>
      </c>
      <c r="T59" s="75">
        <f>IFERROR((VLOOKUP(Appoggio!$B$3,A59:H59,4,FALSE)),0)</f>
        <v>0</v>
      </c>
      <c r="U59" s="75">
        <f>IFERROR((VLOOKUP(Appoggio!$B$3,A59:H59,5,FALSE)),0)</f>
        <v>0</v>
      </c>
      <c r="V59" s="75">
        <f>IFERROR((VLOOKUP(Appoggio!$B$3,A59:H59,6,FALSE)),0)</f>
        <v>0</v>
      </c>
      <c r="W59" s="75">
        <f>IFERROR((VLOOKUP(Appoggio!$B$3,A59:H59,7,FALSE)),0)</f>
        <v>0</v>
      </c>
      <c r="X59" s="75">
        <f>IFERROR((VLOOKUP(Appoggio!$B$3,A59:H59,8,FALSE)),0)</f>
        <v>0</v>
      </c>
      <c r="Z59" s="75">
        <f>IFERROR((VLOOKUP(Appoggio!$B$4,A59:H59,2,FALSE)),0)</f>
        <v>0</v>
      </c>
      <c r="AA59" s="75">
        <f>IFERROR((VLOOKUP(Appoggio!$B$4,A59:H59,3,FALSE)),0)</f>
        <v>0</v>
      </c>
      <c r="AB59" s="75">
        <f>IFERROR((VLOOKUP(Appoggio!$B$4,A59:H59,4,FALSE)),0)</f>
        <v>0</v>
      </c>
      <c r="AC59" s="75">
        <f>IFERROR((VLOOKUP(Appoggio!$B$4,A59:H59,5,FALSE)),0)</f>
        <v>0</v>
      </c>
      <c r="AD59" s="75">
        <f>IFERROR((VLOOKUP(Appoggio!$B$4,A59:H59,6,FALSE)),0)</f>
        <v>0</v>
      </c>
      <c r="AE59" s="75">
        <f>IFERROR((VLOOKUP(Appoggio!$B$4,A59:H59,7,FALSE)),0)</f>
        <v>0</v>
      </c>
      <c r="AF59" s="75">
        <f>IFERROR((VLOOKUP(Appoggio!$B$4,A59:H59,8,FALSE)),0)</f>
        <v>0</v>
      </c>
      <c r="AH59" s="75">
        <f>IFERROR((VLOOKUP(Appoggio!$B$5,A59:H59,2,FALSE)),0)</f>
        <v>0</v>
      </c>
      <c r="AI59" s="75">
        <f>IFERROR((VLOOKUP(Appoggio!$B$5,A59:H59,3,FALSE)),0)</f>
        <v>0</v>
      </c>
      <c r="AJ59" s="75">
        <f>IFERROR((VLOOKUP(Appoggio!$B$5,A59:H59,4,FALSE)),0)</f>
        <v>0</v>
      </c>
      <c r="AK59" s="75">
        <f>IFERROR((VLOOKUP(Appoggio!$B$5,A59:H59,5,FALSE)),0)</f>
        <v>0</v>
      </c>
      <c r="AL59" s="75">
        <f>IFERROR((VLOOKUP(Appoggio!$B$5,A59:H59,6,FALSE)),0)</f>
        <v>0</v>
      </c>
      <c r="AM59" s="75">
        <f>IFERROR((VLOOKUP(Appoggio!$B$5,A59:H59,7,FALSE)),0)</f>
        <v>0</v>
      </c>
      <c r="AN59" s="75">
        <f>IFERROR((VLOOKUP(Appoggio!$B$5,A59:H59,8,FALSE)),0)</f>
        <v>0</v>
      </c>
    </row>
    <row r="60" spans="1:40" x14ac:dyDescent="0.2">
      <c r="A60" s="75" t="e">
        <f>'Riassuntivo mese'!#REF!</f>
        <v>#REF!</v>
      </c>
      <c r="B60" s="75" t="e">
        <f>'Riassuntivo mese'!#REF!</f>
        <v>#REF!</v>
      </c>
      <c r="C60" s="75" t="e">
        <f>'Riassuntivo mese'!#REF!</f>
        <v>#REF!</v>
      </c>
      <c r="D60" s="75" t="e">
        <f>'Riassuntivo mese'!#REF!</f>
        <v>#REF!</v>
      </c>
      <c r="E60" s="75" t="e">
        <f>'Riassuntivo mese'!#REF!</f>
        <v>#REF!</v>
      </c>
      <c r="F60" s="75" t="e">
        <f>'Riassuntivo mese'!#REF!</f>
        <v>#REF!</v>
      </c>
      <c r="G60" s="75" t="e">
        <f>'Riassuntivo mese'!#REF!</f>
        <v>#REF!</v>
      </c>
      <c r="H60" s="75" t="e">
        <f>'Riassuntivo mese'!#REF!</f>
        <v>#REF!</v>
      </c>
      <c r="J60" s="75">
        <f>IFERROR((VLOOKUP(Appoggio!$B$2,A60:H60,2,FALSE)),0)</f>
        <v>0</v>
      </c>
      <c r="K60" s="75">
        <f>IFERROR((VLOOKUP(Appoggio!$B$2,A60:H60,3,FALSE)),0)</f>
        <v>0</v>
      </c>
      <c r="L60" s="75">
        <f>IFERROR((VLOOKUP(Appoggio!$B$2,A60:H60,4,FALSE)),0)</f>
        <v>0</v>
      </c>
      <c r="M60" s="75">
        <f>IFERROR((VLOOKUP(Appoggio!$B$2,A60:H60,5,FALSE)),0)</f>
        <v>0</v>
      </c>
      <c r="N60" s="75">
        <f>IFERROR((VLOOKUP(Appoggio!$B$2,A60:H60,6,FALSE)),0)</f>
        <v>0</v>
      </c>
      <c r="O60" s="75">
        <f>IFERROR((VLOOKUP(Appoggio!$B$2,A60:H60,7,FALSE)),0)</f>
        <v>0</v>
      </c>
      <c r="P60" s="75">
        <f>IFERROR((VLOOKUP(Appoggio!$B$2,A60:H60,8,FALSE)),0)</f>
        <v>0</v>
      </c>
      <c r="R60" s="75">
        <f>IFERROR((VLOOKUP(Appoggio!$B$3,A60:H60,2,FALSE)),0)</f>
        <v>0</v>
      </c>
      <c r="S60" s="75">
        <f>IFERROR((VLOOKUP(Appoggio!$B$3,A60:H60,3,FALSE)),0)</f>
        <v>0</v>
      </c>
      <c r="T60" s="75">
        <f>IFERROR((VLOOKUP(Appoggio!$B$3,A60:H60,4,FALSE)),0)</f>
        <v>0</v>
      </c>
      <c r="U60" s="75">
        <f>IFERROR((VLOOKUP(Appoggio!$B$3,A60:H60,5,FALSE)),0)</f>
        <v>0</v>
      </c>
      <c r="V60" s="75">
        <f>IFERROR((VLOOKUP(Appoggio!$B$3,A60:H60,6,FALSE)),0)</f>
        <v>0</v>
      </c>
      <c r="W60" s="75">
        <f>IFERROR((VLOOKUP(Appoggio!$B$3,A60:H60,7,FALSE)),0)</f>
        <v>0</v>
      </c>
      <c r="X60" s="75">
        <f>IFERROR((VLOOKUP(Appoggio!$B$3,A60:H60,8,FALSE)),0)</f>
        <v>0</v>
      </c>
      <c r="Z60" s="75">
        <f>IFERROR((VLOOKUP(Appoggio!$B$4,A60:H60,2,FALSE)),0)</f>
        <v>0</v>
      </c>
      <c r="AA60" s="75">
        <f>IFERROR((VLOOKUP(Appoggio!$B$4,A60:H60,3,FALSE)),0)</f>
        <v>0</v>
      </c>
      <c r="AB60" s="75">
        <f>IFERROR((VLOOKUP(Appoggio!$B$4,A60:H60,4,FALSE)),0)</f>
        <v>0</v>
      </c>
      <c r="AC60" s="75">
        <f>IFERROR((VLOOKUP(Appoggio!$B$4,A60:H60,5,FALSE)),0)</f>
        <v>0</v>
      </c>
      <c r="AD60" s="75">
        <f>IFERROR((VLOOKUP(Appoggio!$B$4,A60:H60,6,FALSE)),0)</f>
        <v>0</v>
      </c>
      <c r="AE60" s="75">
        <f>IFERROR((VLOOKUP(Appoggio!$B$4,A60:H60,7,FALSE)),0)</f>
        <v>0</v>
      </c>
      <c r="AF60" s="75">
        <f>IFERROR((VLOOKUP(Appoggio!$B$4,A60:H60,8,FALSE)),0)</f>
        <v>0</v>
      </c>
      <c r="AH60" s="75">
        <f>IFERROR((VLOOKUP(Appoggio!$B$5,A60:H60,2,FALSE)),0)</f>
        <v>0</v>
      </c>
      <c r="AI60" s="75">
        <f>IFERROR((VLOOKUP(Appoggio!$B$5,A60:H60,3,FALSE)),0)</f>
        <v>0</v>
      </c>
      <c r="AJ60" s="75">
        <f>IFERROR((VLOOKUP(Appoggio!$B$5,A60:H60,4,FALSE)),0)</f>
        <v>0</v>
      </c>
      <c r="AK60" s="75">
        <f>IFERROR((VLOOKUP(Appoggio!$B$5,A60:H60,5,FALSE)),0)</f>
        <v>0</v>
      </c>
      <c r="AL60" s="75">
        <f>IFERROR((VLOOKUP(Appoggio!$B$5,A60:H60,6,FALSE)),0)</f>
        <v>0</v>
      </c>
      <c r="AM60" s="75">
        <f>IFERROR((VLOOKUP(Appoggio!$B$5,A60:H60,7,FALSE)),0)</f>
        <v>0</v>
      </c>
      <c r="AN60" s="75">
        <f>IFERROR((VLOOKUP(Appoggio!$B$5,A60:H60,8,FALSE)),0)</f>
        <v>0</v>
      </c>
    </row>
    <row r="61" spans="1:40" x14ac:dyDescent="0.2">
      <c r="A61" s="75" t="e">
        <f>'Riassuntivo mese'!#REF!</f>
        <v>#REF!</v>
      </c>
      <c r="B61" s="75" t="e">
        <f>'Riassuntivo mese'!#REF!</f>
        <v>#REF!</v>
      </c>
      <c r="C61" s="75" t="e">
        <f>'Riassuntivo mese'!#REF!</f>
        <v>#REF!</v>
      </c>
      <c r="D61" s="75" t="e">
        <f>'Riassuntivo mese'!#REF!</f>
        <v>#REF!</v>
      </c>
      <c r="E61" s="75" t="e">
        <f>'Riassuntivo mese'!#REF!</f>
        <v>#REF!</v>
      </c>
      <c r="F61" s="75" t="e">
        <f>'Riassuntivo mese'!#REF!</f>
        <v>#REF!</v>
      </c>
      <c r="G61" s="75" t="e">
        <f>'Riassuntivo mese'!#REF!</f>
        <v>#REF!</v>
      </c>
      <c r="H61" s="75" t="e">
        <f>'Riassuntivo mese'!#REF!</f>
        <v>#REF!</v>
      </c>
      <c r="J61" s="75">
        <f>IFERROR((VLOOKUP(Appoggio!$B$2,A61:H61,2,FALSE)),0)</f>
        <v>0</v>
      </c>
      <c r="K61" s="75">
        <f>IFERROR((VLOOKUP(Appoggio!$B$2,A61:H61,3,FALSE)),0)</f>
        <v>0</v>
      </c>
      <c r="L61" s="75">
        <f>IFERROR((VLOOKUP(Appoggio!$B$2,A61:H61,4,FALSE)),0)</f>
        <v>0</v>
      </c>
      <c r="M61" s="75">
        <f>IFERROR((VLOOKUP(Appoggio!$B$2,A61:H61,5,FALSE)),0)</f>
        <v>0</v>
      </c>
      <c r="N61" s="75">
        <f>IFERROR((VLOOKUP(Appoggio!$B$2,A61:H61,6,FALSE)),0)</f>
        <v>0</v>
      </c>
      <c r="O61" s="75">
        <f>IFERROR((VLOOKUP(Appoggio!$B$2,A61:H61,7,FALSE)),0)</f>
        <v>0</v>
      </c>
      <c r="P61" s="75">
        <f>IFERROR((VLOOKUP(Appoggio!$B$2,A61:H61,8,FALSE)),0)</f>
        <v>0</v>
      </c>
      <c r="R61" s="75">
        <f>IFERROR((VLOOKUP(Appoggio!$B$3,A61:H61,2,FALSE)),0)</f>
        <v>0</v>
      </c>
      <c r="S61" s="75">
        <f>IFERROR((VLOOKUP(Appoggio!$B$3,A61:H61,3,FALSE)),0)</f>
        <v>0</v>
      </c>
      <c r="T61" s="75">
        <f>IFERROR((VLOOKUP(Appoggio!$B$3,A61:H61,4,FALSE)),0)</f>
        <v>0</v>
      </c>
      <c r="U61" s="75">
        <f>IFERROR((VLOOKUP(Appoggio!$B$3,A61:H61,5,FALSE)),0)</f>
        <v>0</v>
      </c>
      <c r="V61" s="75">
        <f>IFERROR((VLOOKUP(Appoggio!$B$3,A61:H61,6,FALSE)),0)</f>
        <v>0</v>
      </c>
      <c r="W61" s="75">
        <f>IFERROR((VLOOKUP(Appoggio!$B$3,A61:H61,7,FALSE)),0)</f>
        <v>0</v>
      </c>
      <c r="X61" s="75">
        <f>IFERROR((VLOOKUP(Appoggio!$B$3,A61:H61,8,FALSE)),0)</f>
        <v>0</v>
      </c>
      <c r="Z61" s="75">
        <f>IFERROR((VLOOKUP(Appoggio!$B$4,A61:H61,2,FALSE)),0)</f>
        <v>0</v>
      </c>
      <c r="AA61" s="75">
        <f>IFERROR((VLOOKUP(Appoggio!$B$4,A61:H61,3,FALSE)),0)</f>
        <v>0</v>
      </c>
      <c r="AB61" s="75">
        <f>IFERROR((VLOOKUP(Appoggio!$B$4,A61:H61,4,FALSE)),0)</f>
        <v>0</v>
      </c>
      <c r="AC61" s="75">
        <f>IFERROR((VLOOKUP(Appoggio!$B$4,A61:H61,5,FALSE)),0)</f>
        <v>0</v>
      </c>
      <c r="AD61" s="75">
        <f>IFERROR((VLOOKUP(Appoggio!$B$4,A61:H61,6,FALSE)),0)</f>
        <v>0</v>
      </c>
      <c r="AE61" s="75">
        <f>IFERROR((VLOOKUP(Appoggio!$B$4,A61:H61,7,FALSE)),0)</f>
        <v>0</v>
      </c>
      <c r="AF61" s="75">
        <f>IFERROR((VLOOKUP(Appoggio!$B$4,A61:H61,8,FALSE)),0)</f>
        <v>0</v>
      </c>
      <c r="AH61" s="75">
        <f>IFERROR((VLOOKUP(Appoggio!$B$5,A61:H61,2,FALSE)),0)</f>
        <v>0</v>
      </c>
      <c r="AI61" s="75">
        <f>IFERROR((VLOOKUP(Appoggio!$B$5,A61:H61,3,FALSE)),0)</f>
        <v>0</v>
      </c>
      <c r="AJ61" s="75">
        <f>IFERROR((VLOOKUP(Appoggio!$B$5,A61:H61,4,FALSE)),0)</f>
        <v>0</v>
      </c>
      <c r="AK61" s="75">
        <f>IFERROR((VLOOKUP(Appoggio!$B$5,A61:H61,5,FALSE)),0)</f>
        <v>0</v>
      </c>
      <c r="AL61" s="75">
        <f>IFERROR((VLOOKUP(Appoggio!$B$5,A61:H61,6,FALSE)),0)</f>
        <v>0</v>
      </c>
      <c r="AM61" s="75">
        <f>IFERROR((VLOOKUP(Appoggio!$B$5,A61:H61,7,FALSE)),0)</f>
        <v>0</v>
      </c>
      <c r="AN61" s="75">
        <f>IFERROR((VLOOKUP(Appoggio!$B$5,A61:H61,8,FALSE)),0)</f>
        <v>0</v>
      </c>
    </row>
    <row r="62" spans="1:40" x14ac:dyDescent="0.2">
      <c r="A62" s="75" t="e">
        <f>'Riassuntivo mese'!#REF!</f>
        <v>#REF!</v>
      </c>
      <c r="B62" s="75" t="e">
        <f>'Riassuntivo mese'!#REF!</f>
        <v>#REF!</v>
      </c>
      <c r="C62" s="75" t="e">
        <f>'Riassuntivo mese'!#REF!</f>
        <v>#REF!</v>
      </c>
      <c r="D62" s="75" t="e">
        <f>'Riassuntivo mese'!#REF!</f>
        <v>#REF!</v>
      </c>
      <c r="E62" s="75" t="e">
        <f>'Riassuntivo mese'!#REF!</f>
        <v>#REF!</v>
      </c>
      <c r="F62" s="75" t="e">
        <f>'Riassuntivo mese'!#REF!</f>
        <v>#REF!</v>
      </c>
      <c r="G62" s="75" t="e">
        <f>'Riassuntivo mese'!#REF!</f>
        <v>#REF!</v>
      </c>
      <c r="H62" s="75" t="e">
        <f>'Riassuntivo mese'!#REF!</f>
        <v>#REF!</v>
      </c>
      <c r="J62" s="75">
        <f>IFERROR((VLOOKUP(Appoggio!$B$2,A62:H62,2,FALSE)),0)</f>
        <v>0</v>
      </c>
      <c r="K62" s="75">
        <f>IFERROR((VLOOKUP(Appoggio!$B$2,A62:H62,3,FALSE)),0)</f>
        <v>0</v>
      </c>
      <c r="L62" s="75">
        <f>IFERROR((VLOOKUP(Appoggio!$B$2,A62:H62,4,FALSE)),0)</f>
        <v>0</v>
      </c>
      <c r="M62" s="75">
        <f>IFERROR((VLOOKUP(Appoggio!$B$2,A62:H62,5,FALSE)),0)</f>
        <v>0</v>
      </c>
      <c r="N62" s="75">
        <f>IFERROR((VLOOKUP(Appoggio!$B$2,A62:H62,6,FALSE)),0)</f>
        <v>0</v>
      </c>
      <c r="O62" s="75">
        <f>IFERROR((VLOOKUP(Appoggio!$B$2,A62:H62,7,FALSE)),0)</f>
        <v>0</v>
      </c>
      <c r="P62" s="75">
        <f>IFERROR((VLOOKUP(Appoggio!$B$2,A62:H62,8,FALSE)),0)</f>
        <v>0</v>
      </c>
      <c r="R62" s="75">
        <f>IFERROR((VLOOKUP(Appoggio!$B$3,A62:H62,2,FALSE)),0)</f>
        <v>0</v>
      </c>
      <c r="S62" s="75">
        <f>IFERROR((VLOOKUP(Appoggio!$B$3,A62:H62,3,FALSE)),0)</f>
        <v>0</v>
      </c>
      <c r="T62" s="75">
        <f>IFERROR((VLOOKUP(Appoggio!$B$3,A62:H62,4,FALSE)),0)</f>
        <v>0</v>
      </c>
      <c r="U62" s="75">
        <f>IFERROR((VLOOKUP(Appoggio!$B$3,A62:H62,5,FALSE)),0)</f>
        <v>0</v>
      </c>
      <c r="V62" s="75">
        <f>IFERROR((VLOOKUP(Appoggio!$B$3,A62:H62,6,FALSE)),0)</f>
        <v>0</v>
      </c>
      <c r="W62" s="75">
        <f>IFERROR((VLOOKUP(Appoggio!$B$3,A62:H62,7,FALSE)),0)</f>
        <v>0</v>
      </c>
      <c r="X62" s="75">
        <f>IFERROR((VLOOKUP(Appoggio!$B$3,A62:H62,8,FALSE)),0)</f>
        <v>0</v>
      </c>
      <c r="Z62" s="75">
        <f>IFERROR((VLOOKUP(Appoggio!$B$4,A62:H62,2,FALSE)),0)</f>
        <v>0</v>
      </c>
      <c r="AA62" s="75">
        <f>IFERROR((VLOOKUP(Appoggio!$B$4,A62:H62,3,FALSE)),0)</f>
        <v>0</v>
      </c>
      <c r="AB62" s="75">
        <f>IFERROR((VLOOKUP(Appoggio!$B$4,A62:H62,4,FALSE)),0)</f>
        <v>0</v>
      </c>
      <c r="AC62" s="75">
        <f>IFERROR((VLOOKUP(Appoggio!$B$4,A62:H62,5,FALSE)),0)</f>
        <v>0</v>
      </c>
      <c r="AD62" s="75">
        <f>IFERROR((VLOOKUP(Appoggio!$B$4,A62:H62,6,FALSE)),0)</f>
        <v>0</v>
      </c>
      <c r="AE62" s="75">
        <f>IFERROR((VLOOKUP(Appoggio!$B$4,A62:H62,7,FALSE)),0)</f>
        <v>0</v>
      </c>
      <c r="AF62" s="75">
        <f>IFERROR((VLOOKUP(Appoggio!$B$4,A62:H62,8,FALSE)),0)</f>
        <v>0</v>
      </c>
      <c r="AH62" s="75">
        <f>IFERROR((VLOOKUP(Appoggio!$B$5,A62:H62,2,FALSE)),0)</f>
        <v>0</v>
      </c>
      <c r="AI62" s="75">
        <f>IFERROR((VLOOKUP(Appoggio!$B$5,A62:H62,3,FALSE)),0)</f>
        <v>0</v>
      </c>
      <c r="AJ62" s="75">
        <f>IFERROR((VLOOKUP(Appoggio!$B$5,A62:H62,4,FALSE)),0)</f>
        <v>0</v>
      </c>
      <c r="AK62" s="75">
        <f>IFERROR((VLOOKUP(Appoggio!$B$5,A62:H62,5,FALSE)),0)</f>
        <v>0</v>
      </c>
      <c r="AL62" s="75">
        <f>IFERROR((VLOOKUP(Appoggio!$B$5,A62:H62,6,FALSE)),0)</f>
        <v>0</v>
      </c>
      <c r="AM62" s="75">
        <f>IFERROR((VLOOKUP(Appoggio!$B$5,A62:H62,7,FALSE)),0)</f>
        <v>0</v>
      </c>
      <c r="AN62" s="75">
        <f>IFERROR((VLOOKUP(Appoggio!$B$5,A62:H62,8,FALSE)),0)</f>
        <v>0</v>
      </c>
    </row>
    <row r="63" spans="1:40" x14ac:dyDescent="0.2">
      <c r="A63" s="75" t="e">
        <f>'Riassuntivo mese'!#REF!</f>
        <v>#REF!</v>
      </c>
      <c r="B63" s="75" t="e">
        <f>'Riassuntivo mese'!#REF!</f>
        <v>#REF!</v>
      </c>
      <c r="C63" s="75" t="e">
        <f>'Riassuntivo mese'!#REF!</f>
        <v>#REF!</v>
      </c>
      <c r="D63" s="75" t="e">
        <f>'Riassuntivo mese'!#REF!</f>
        <v>#REF!</v>
      </c>
      <c r="E63" s="75" t="e">
        <f>'Riassuntivo mese'!#REF!</f>
        <v>#REF!</v>
      </c>
      <c r="F63" s="75" t="e">
        <f>'Riassuntivo mese'!#REF!</f>
        <v>#REF!</v>
      </c>
      <c r="G63" s="75" t="e">
        <f>'Riassuntivo mese'!#REF!</f>
        <v>#REF!</v>
      </c>
      <c r="H63" s="75" t="e">
        <f>'Riassuntivo mese'!#REF!</f>
        <v>#REF!</v>
      </c>
      <c r="J63" s="75">
        <f>IFERROR((VLOOKUP(Appoggio!$B$2,A63:H63,2,FALSE)),0)</f>
        <v>0</v>
      </c>
      <c r="K63" s="75">
        <f>IFERROR((VLOOKUP(Appoggio!$B$2,A63:H63,3,FALSE)),0)</f>
        <v>0</v>
      </c>
      <c r="L63" s="75">
        <f>IFERROR((VLOOKUP(Appoggio!$B$2,A63:H63,4,FALSE)),0)</f>
        <v>0</v>
      </c>
      <c r="M63" s="75">
        <f>IFERROR((VLOOKUP(Appoggio!$B$2,A63:H63,5,FALSE)),0)</f>
        <v>0</v>
      </c>
      <c r="N63" s="75">
        <f>IFERROR((VLOOKUP(Appoggio!$B$2,A63:H63,6,FALSE)),0)</f>
        <v>0</v>
      </c>
      <c r="O63" s="75">
        <f>IFERROR((VLOOKUP(Appoggio!$B$2,A63:H63,7,FALSE)),0)</f>
        <v>0</v>
      </c>
      <c r="P63" s="75">
        <f>IFERROR((VLOOKUP(Appoggio!$B$2,A63:H63,8,FALSE)),0)</f>
        <v>0</v>
      </c>
      <c r="R63" s="75">
        <f>IFERROR((VLOOKUP(Appoggio!$B$3,A63:H63,2,FALSE)),0)</f>
        <v>0</v>
      </c>
      <c r="S63" s="75">
        <f>IFERROR((VLOOKUP(Appoggio!$B$3,A63:H63,3,FALSE)),0)</f>
        <v>0</v>
      </c>
      <c r="T63" s="75">
        <f>IFERROR((VLOOKUP(Appoggio!$B$3,A63:H63,4,FALSE)),0)</f>
        <v>0</v>
      </c>
      <c r="U63" s="75">
        <f>IFERROR((VLOOKUP(Appoggio!$B$3,A63:H63,5,FALSE)),0)</f>
        <v>0</v>
      </c>
      <c r="V63" s="75">
        <f>IFERROR((VLOOKUP(Appoggio!$B$3,A63:H63,6,FALSE)),0)</f>
        <v>0</v>
      </c>
      <c r="W63" s="75">
        <f>IFERROR((VLOOKUP(Appoggio!$B$3,A63:H63,7,FALSE)),0)</f>
        <v>0</v>
      </c>
      <c r="X63" s="75">
        <f>IFERROR((VLOOKUP(Appoggio!$B$3,A63:H63,8,FALSE)),0)</f>
        <v>0</v>
      </c>
      <c r="Z63" s="75">
        <f>IFERROR((VLOOKUP(Appoggio!$B$4,A63:H63,2,FALSE)),0)</f>
        <v>0</v>
      </c>
      <c r="AA63" s="75">
        <f>IFERROR((VLOOKUP(Appoggio!$B$4,A63:H63,3,FALSE)),0)</f>
        <v>0</v>
      </c>
      <c r="AB63" s="75">
        <f>IFERROR((VLOOKUP(Appoggio!$B$4,A63:H63,4,FALSE)),0)</f>
        <v>0</v>
      </c>
      <c r="AC63" s="75">
        <f>IFERROR((VLOOKUP(Appoggio!$B$4,A63:H63,5,FALSE)),0)</f>
        <v>0</v>
      </c>
      <c r="AD63" s="75">
        <f>IFERROR((VLOOKUP(Appoggio!$B$4,A63:H63,6,FALSE)),0)</f>
        <v>0</v>
      </c>
      <c r="AE63" s="75">
        <f>IFERROR((VLOOKUP(Appoggio!$B$4,A63:H63,7,FALSE)),0)</f>
        <v>0</v>
      </c>
      <c r="AF63" s="75">
        <f>IFERROR((VLOOKUP(Appoggio!$B$4,A63:H63,8,FALSE)),0)</f>
        <v>0</v>
      </c>
      <c r="AH63" s="75">
        <f>IFERROR((VLOOKUP(Appoggio!$B$5,A63:H63,2,FALSE)),0)</f>
        <v>0</v>
      </c>
      <c r="AI63" s="75">
        <f>IFERROR((VLOOKUP(Appoggio!$B$5,A63:H63,3,FALSE)),0)</f>
        <v>0</v>
      </c>
      <c r="AJ63" s="75">
        <f>IFERROR((VLOOKUP(Appoggio!$B$5,A63:H63,4,FALSE)),0)</f>
        <v>0</v>
      </c>
      <c r="AK63" s="75">
        <f>IFERROR((VLOOKUP(Appoggio!$B$5,A63:H63,5,FALSE)),0)</f>
        <v>0</v>
      </c>
      <c r="AL63" s="75">
        <f>IFERROR((VLOOKUP(Appoggio!$B$5,A63:H63,6,FALSE)),0)</f>
        <v>0</v>
      </c>
      <c r="AM63" s="75">
        <f>IFERROR((VLOOKUP(Appoggio!$B$5,A63:H63,7,FALSE)),0)</f>
        <v>0</v>
      </c>
      <c r="AN63" s="75">
        <f>IFERROR((VLOOKUP(Appoggio!$B$5,A63:H63,8,FALSE)),0)</f>
        <v>0</v>
      </c>
    </row>
    <row r="64" spans="1:40" x14ac:dyDescent="0.2">
      <c r="A64" s="75" t="e">
        <f>'Riassuntivo mese'!#REF!</f>
        <v>#REF!</v>
      </c>
      <c r="B64" s="75" t="e">
        <f>'Riassuntivo mese'!#REF!</f>
        <v>#REF!</v>
      </c>
      <c r="C64" s="75" t="e">
        <f>'Riassuntivo mese'!#REF!</f>
        <v>#REF!</v>
      </c>
      <c r="D64" s="75" t="e">
        <f>'Riassuntivo mese'!#REF!</f>
        <v>#REF!</v>
      </c>
      <c r="E64" s="75" t="e">
        <f>'Riassuntivo mese'!#REF!</f>
        <v>#REF!</v>
      </c>
      <c r="F64" s="75" t="e">
        <f>'Riassuntivo mese'!#REF!</f>
        <v>#REF!</v>
      </c>
      <c r="G64" s="75" t="e">
        <f>'Riassuntivo mese'!#REF!</f>
        <v>#REF!</v>
      </c>
      <c r="H64" s="75" t="e">
        <f>'Riassuntivo mese'!#REF!</f>
        <v>#REF!</v>
      </c>
      <c r="J64" s="75">
        <f>IFERROR((VLOOKUP(Appoggio!$B$2,A64:H64,2,FALSE)),0)</f>
        <v>0</v>
      </c>
      <c r="K64" s="75">
        <f>IFERROR((VLOOKUP(Appoggio!$B$2,A64:H64,3,FALSE)),0)</f>
        <v>0</v>
      </c>
      <c r="L64" s="75">
        <f>IFERROR((VLOOKUP(Appoggio!$B$2,A64:H64,4,FALSE)),0)</f>
        <v>0</v>
      </c>
      <c r="M64" s="75">
        <f>IFERROR((VLOOKUP(Appoggio!$B$2,A64:H64,5,FALSE)),0)</f>
        <v>0</v>
      </c>
      <c r="N64" s="75">
        <f>IFERROR((VLOOKUP(Appoggio!$B$2,A64:H64,6,FALSE)),0)</f>
        <v>0</v>
      </c>
      <c r="O64" s="75">
        <f>IFERROR((VLOOKUP(Appoggio!$B$2,A64:H64,7,FALSE)),0)</f>
        <v>0</v>
      </c>
      <c r="P64" s="75">
        <f>IFERROR((VLOOKUP(Appoggio!$B$2,A64:H64,8,FALSE)),0)</f>
        <v>0</v>
      </c>
      <c r="R64" s="75">
        <f>IFERROR((VLOOKUP(Appoggio!$B$3,A64:H64,2,FALSE)),0)</f>
        <v>0</v>
      </c>
      <c r="S64" s="75">
        <f>IFERROR((VLOOKUP(Appoggio!$B$3,A64:H64,3,FALSE)),0)</f>
        <v>0</v>
      </c>
      <c r="T64" s="75">
        <f>IFERROR((VLOOKUP(Appoggio!$B$3,A64:H64,4,FALSE)),0)</f>
        <v>0</v>
      </c>
      <c r="U64" s="75">
        <f>IFERROR((VLOOKUP(Appoggio!$B$3,A64:H64,5,FALSE)),0)</f>
        <v>0</v>
      </c>
      <c r="V64" s="75">
        <f>IFERROR((VLOOKUP(Appoggio!$B$3,A64:H64,6,FALSE)),0)</f>
        <v>0</v>
      </c>
      <c r="W64" s="75">
        <f>IFERROR((VLOOKUP(Appoggio!$B$3,A64:H64,7,FALSE)),0)</f>
        <v>0</v>
      </c>
      <c r="X64" s="75">
        <f>IFERROR((VLOOKUP(Appoggio!$B$3,A64:H64,8,FALSE)),0)</f>
        <v>0</v>
      </c>
      <c r="Z64" s="75">
        <f>IFERROR((VLOOKUP(Appoggio!$B$4,A64:H64,2,FALSE)),0)</f>
        <v>0</v>
      </c>
      <c r="AA64" s="75">
        <f>IFERROR((VLOOKUP(Appoggio!$B$4,A64:H64,3,FALSE)),0)</f>
        <v>0</v>
      </c>
      <c r="AB64" s="75">
        <f>IFERROR((VLOOKUP(Appoggio!$B$4,A64:H64,4,FALSE)),0)</f>
        <v>0</v>
      </c>
      <c r="AC64" s="75">
        <f>IFERROR((VLOOKUP(Appoggio!$B$4,A64:H64,5,FALSE)),0)</f>
        <v>0</v>
      </c>
      <c r="AD64" s="75">
        <f>IFERROR((VLOOKUP(Appoggio!$B$4,A64:H64,6,FALSE)),0)</f>
        <v>0</v>
      </c>
      <c r="AE64" s="75">
        <f>IFERROR((VLOOKUP(Appoggio!$B$4,A64:H64,7,FALSE)),0)</f>
        <v>0</v>
      </c>
      <c r="AF64" s="75">
        <f>IFERROR((VLOOKUP(Appoggio!$B$4,A64:H64,8,FALSE)),0)</f>
        <v>0</v>
      </c>
      <c r="AH64" s="75">
        <f>IFERROR((VLOOKUP(Appoggio!$B$5,A64:H64,2,FALSE)),0)</f>
        <v>0</v>
      </c>
      <c r="AI64" s="75">
        <f>IFERROR((VLOOKUP(Appoggio!$B$5,A64:H64,3,FALSE)),0)</f>
        <v>0</v>
      </c>
      <c r="AJ64" s="75">
        <f>IFERROR((VLOOKUP(Appoggio!$B$5,A64:H64,4,FALSE)),0)</f>
        <v>0</v>
      </c>
      <c r="AK64" s="75">
        <f>IFERROR((VLOOKUP(Appoggio!$B$5,A64:H64,5,FALSE)),0)</f>
        <v>0</v>
      </c>
      <c r="AL64" s="75">
        <f>IFERROR((VLOOKUP(Appoggio!$B$5,A64:H64,6,FALSE)),0)</f>
        <v>0</v>
      </c>
      <c r="AM64" s="75">
        <f>IFERROR((VLOOKUP(Appoggio!$B$5,A64:H64,7,FALSE)),0)</f>
        <v>0</v>
      </c>
      <c r="AN64" s="75">
        <f>IFERROR((VLOOKUP(Appoggio!$B$5,A64:H64,8,FALSE)),0)</f>
        <v>0</v>
      </c>
    </row>
    <row r="65" spans="6:40" x14ac:dyDescent="0.2">
      <c r="F65" s="78" t="e">
        <f>SUM(F11:F64)</f>
        <v>#REF!</v>
      </c>
      <c r="H65" s="78" t="e">
        <f>SUM(H11:H64)</f>
        <v>#REF!</v>
      </c>
      <c r="P65" s="78">
        <f>SUM(P11:P64)</f>
        <v>19808.5</v>
      </c>
      <c r="X65" s="78">
        <f>SUM(X11:X51)</f>
        <v>0</v>
      </c>
      <c r="AF65" s="78">
        <f>SUM(AF11:AF51)</f>
        <v>0</v>
      </c>
      <c r="AN65" s="78">
        <f>SUM(AN11:AN51)</f>
        <v>0</v>
      </c>
    </row>
    <row r="66" spans="6:40" x14ac:dyDescent="0.2">
      <c r="H66" s="78">
        <f>P65+X65+AF65+AN65</f>
        <v>19808.5</v>
      </c>
    </row>
    <row r="67" spans="6:40" ht="25.5" x14ac:dyDescent="0.35">
      <c r="G67" s="114" t="s">
        <v>386</v>
      </c>
      <c r="H67" s="114" t="e">
        <f>IF(H66=H65,"OK","OCCHIO")</f>
        <v>#REF!</v>
      </c>
    </row>
  </sheetData>
  <sheetProtection algorithmName="SHA-512" hashValue="1eR8hBTVRjIPnC+mGnHRcwvsH2XFi4XeCpMCi2zdq7sGggnf1FXkONrbC0ajA5wcVAsmX5SklMU+fzCk1TR+Zg==" saltValue="+z5Qkv0G43kQlNYJ3EyP2A==" spinCount="100000" sheet="1" objects="1" scenarios="1"/>
  <mergeCells count="6">
    <mergeCell ref="I1:I5"/>
    <mergeCell ref="AH9:AN9"/>
    <mergeCell ref="A9:H9"/>
    <mergeCell ref="J9:P9"/>
    <mergeCell ref="R9:X9"/>
    <mergeCell ref="Z9:AF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pageSetUpPr fitToPage="1"/>
  </sheetPr>
  <dimension ref="A1:O61"/>
  <sheetViews>
    <sheetView topLeftCell="G1" zoomScaleNormal="100" workbookViewId="0">
      <selection activeCell="I16" sqref="I16"/>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4" width="16" style="5" bestFit="1" customWidth="1"/>
    <col min="15" max="15" width="18" style="5" bestFit="1" customWidth="1"/>
    <col min="16" max="16384" width="26.7109375" style="5"/>
  </cols>
  <sheetData>
    <row r="1" spans="1:15" ht="100.5" customHeight="1" x14ac:dyDescent="0.2">
      <c r="A1" s="60"/>
      <c r="B1" s="152" t="s">
        <v>1560</v>
      </c>
      <c r="C1" s="153"/>
      <c r="D1" s="153"/>
      <c r="E1" s="153"/>
      <c r="F1" s="153"/>
      <c r="G1" s="153"/>
      <c r="H1" s="153"/>
      <c r="I1" s="153"/>
      <c r="J1" s="153"/>
      <c r="K1" s="153"/>
      <c r="L1" s="153"/>
      <c r="M1" s="153"/>
      <c r="N1" s="153"/>
      <c r="O1" s="154"/>
    </row>
    <row r="2" spans="1:15" ht="19.5" x14ac:dyDescent="0.25">
      <c r="A2" s="149" t="s">
        <v>1559</v>
      </c>
      <c r="B2" s="150"/>
      <c r="C2" s="150"/>
      <c r="D2" s="150"/>
      <c r="E2" s="150"/>
      <c r="F2" s="150"/>
      <c r="G2" s="150"/>
      <c r="H2" s="150"/>
      <c r="I2" s="150"/>
      <c r="J2" s="150"/>
      <c r="K2" s="150"/>
      <c r="L2" s="150"/>
      <c r="M2" s="150"/>
      <c r="N2" s="150"/>
      <c r="O2" s="151"/>
    </row>
    <row r="3" spans="1:15" x14ac:dyDescent="0.2">
      <c r="A3" s="30" t="s">
        <v>0</v>
      </c>
      <c r="B3" s="82" t="str">
        <f>INTESTAZIONE!B2</f>
        <v>Tecnocostruzioni s.r.l.</v>
      </c>
      <c r="C3" s="155" t="s">
        <v>1558</v>
      </c>
      <c r="D3" s="156"/>
      <c r="E3" s="156"/>
      <c r="F3" s="156"/>
      <c r="G3" s="156"/>
      <c r="H3" s="156"/>
      <c r="I3" s="156"/>
      <c r="J3" s="156"/>
      <c r="K3" s="157"/>
      <c r="L3" s="155"/>
      <c r="M3" s="155"/>
      <c r="N3" s="156"/>
      <c r="O3" s="157"/>
    </row>
    <row r="4" spans="1:15" ht="30" customHeight="1" x14ac:dyDescent="0.2">
      <c r="A4" s="30" t="s">
        <v>1</v>
      </c>
      <c r="B4" s="108" t="str">
        <f>INTESTAZIONE!F4</f>
        <v>Luglio 2024</v>
      </c>
      <c r="C4" s="179"/>
      <c r="D4" s="180"/>
      <c r="E4" s="180"/>
      <c r="F4" s="180"/>
      <c r="G4" s="180"/>
      <c r="H4" s="180"/>
      <c r="I4" s="180"/>
      <c r="J4" s="180"/>
      <c r="K4" s="181"/>
      <c r="L4" s="158"/>
      <c r="M4" s="158"/>
      <c r="N4" s="159"/>
      <c r="O4" s="160"/>
    </row>
    <row r="5" spans="1:15" x14ac:dyDescent="0.2">
      <c r="A5" s="30" t="s">
        <v>2</v>
      </c>
      <c r="B5" s="123" t="s">
        <v>1602</v>
      </c>
      <c r="C5" s="167"/>
      <c r="D5" s="168"/>
      <c r="E5" s="168"/>
      <c r="F5" s="168"/>
      <c r="G5" s="168"/>
      <c r="H5" s="168"/>
      <c r="I5" s="168"/>
      <c r="J5" s="168"/>
      <c r="K5" s="169"/>
      <c r="L5" s="158"/>
      <c r="M5" s="158"/>
      <c r="N5" s="159"/>
      <c r="O5" s="160"/>
    </row>
    <row r="6" spans="1:15" x14ac:dyDescent="0.2">
      <c r="A6" s="83" t="s">
        <v>39</v>
      </c>
      <c r="B6" s="30" t="s">
        <v>1563</v>
      </c>
      <c r="C6" s="171" t="s">
        <v>40</v>
      </c>
      <c r="D6" s="171"/>
      <c r="E6" s="171"/>
      <c r="F6" s="171"/>
      <c r="G6" s="171"/>
      <c r="H6" s="171"/>
      <c r="I6" s="171"/>
      <c r="J6" s="171"/>
      <c r="K6" s="171"/>
      <c r="L6" s="158"/>
      <c r="M6" s="158"/>
      <c r="N6" s="159"/>
      <c r="O6" s="160"/>
    </row>
    <row r="7" spans="1:15" x14ac:dyDescent="0.2">
      <c r="A7" s="84" t="s">
        <v>1557</v>
      </c>
      <c r="B7" s="30" t="s">
        <v>1598</v>
      </c>
      <c r="C7" s="30" t="s">
        <v>1610</v>
      </c>
      <c r="D7" s="171" t="s">
        <v>41</v>
      </c>
      <c r="E7" s="171"/>
      <c r="F7" s="171"/>
      <c r="G7" s="171"/>
      <c r="H7" s="171"/>
      <c r="I7" s="171"/>
      <c r="J7" s="171"/>
      <c r="K7" s="171"/>
      <c r="L7" s="158"/>
      <c r="M7" s="158"/>
      <c r="N7" s="159"/>
      <c r="O7" s="160"/>
    </row>
    <row r="8" spans="1:15" ht="63.75" x14ac:dyDescent="0.2">
      <c r="A8" s="48" t="s">
        <v>1599</v>
      </c>
      <c r="B8" s="49" t="s">
        <v>9</v>
      </c>
      <c r="C8" s="49" t="s">
        <v>1568</v>
      </c>
      <c r="D8" s="49" t="s">
        <v>3</v>
      </c>
      <c r="E8" s="49" t="s">
        <v>13</v>
      </c>
      <c r="F8" s="49" t="s">
        <v>14</v>
      </c>
      <c r="G8" s="49" t="s">
        <v>16</v>
      </c>
      <c r="H8" s="49" t="s">
        <v>17</v>
      </c>
      <c r="I8" s="49" t="s">
        <v>18</v>
      </c>
      <c r="J8" s="49" t="s">
        <v>15</v>
      </c>
      <c r="K8" s="49" t="s">
        <v>23</v>
      </c>
      <c r="L8" s="49" t="s">
        <v>1556</v>
      </c>
      <c r="M8" s="49" t="s">
        <v>26</v>
      </c>
      <c r="N8" s="49" t="s">
        <v>25</v>
      </c>
      <c r="O8" s="49" t="s">
        <v>24</v>
      </c>
    </row>
    <row r="9" spans="1:15" x14ac:dyDescent="0.2">
      <c r="A9" s="65"/>
      <c r="B9" s="61"/>
      <c r="C9" s="61"/>
      <c r="D9" s="61"/>
      <c r="E9" s="61"/>
      <c r="F9" s="61"/>
      <c r="G9" s="61"/>
      <c r="H9" s="61"/>
      <c r="I9" s="61"/>
      <c r="J9" s="61"/>
      <c r="K9" s="99"/>
      <c r="L9" s="51">
        <f t="shared" ref="L9:L38" si="0">G9*K9</f>
        <v>0</v>
      </c>
      <c r="M9" s="51">
        <f t="shared" ref="M9:M44" si="1">K9*H9</f>
        <v>0</v>
      </c>
      <c r="N9" s="51">
        <f t="shared" ref="N9:N44" si="2">K9*I9</f>
        <v>0</v>
      </c>
      <c r="O9" s="51">
        <f t="shared" ref="O9:O44" si="3">J9*K9</f>
        <v>0</v>
      </c>
    </row>
    <row r="10" spans="1:15" x14ac:dyDescent="0.2">
      <c r="A10" s="65"/>
      <c r="B10" s="61"/>
      <c r="C10" s="61"/>
      <c r="D10" s="71"/>
      <c r="E10" s="61"/>
      <c r="F10" s="62"/>
      <c r="G10" s="62"/>
      <c r="H10" s="62"/>
      <c r="I10" s="62"/>
      <c r="J10" s="62"/>
      <c r="K10" s="99"/>
      <c r="L10" s="51">
        <f t="shared" si="0"/>
        <v>0</v>
      </c>
      <c r="M10" s="51">
        <f t="shared" si="1"/>
        <v>0</v>
      </c>
      <c r="N10" s="51">
        <f t="shared" si="2"/>
        <v>0</v>
      </c>
      <c r="O10" s="51">
        <f t="shared" si="3"/>
        <v>0</v>
      </c>
    </row>
    <row r="11" spans="1:15" x14ac:dyDescent="0.2">
      <c r="A11" s="65"/>
      <c r="B11" s="61"/>
      <c r="C11" s="61"/>
      <c r="D11" s="71"/>
      <c r="E11" s="61"/>
      <c r="F11" s="62"/>
      <c r="G11" s="62"/>
      <c r="H11" s="62"/>
      <c r="I11" s="62"/>
      <c r="J11" s="62"/>
      <c r="K11" s="52"/>
      <c r="L11" s="51">
        <f t="shared" si="0"/>
        <v>0</v>
      </c>
      <c r="M11" s="51">
        <f t="shared" si="1"/>
        <v>0</v>
      </c>
      <c r="N11" s="51">
        <f t="shared" si="2"/>
        <v>0</v>
      </c>
      <c r="O11" s="51">
        <f t="shared" si="3"/>
        <v>0</v>
      </c>
    </row>
    <row r="12" spans="1:15" x14ac:dyDescent="0.2">
      <c r="A12" s="65"/>
      <c r="B12" s="61"/>
      <c r="C12" s="61"/>
      <c r="D12" s="71"/>
      <c r="E12" s="61"/>
      <c r="F12" s="62"/>
      <c r="G12" s="62"/>
      <c r="H12" s="62"/>
      <c r="I12" s="62"/>
      <c r="J12" s="62"/>
      <c r="K12" s="50"/>
      <c r="L12" s="51">
        <f t="shared" si="0"/>
        <v>0</v>
      </c>
      <c r="M12" s="51">
        <f t="shared" si="1"/>
        <v>0</v>
      </c>
      <c r="N12" s="51">
        <f t="shared" si="2"/>
        <v>0</v>
      </c>
      <c r="O12" s="51">
        <f t="shared" si="3"/>
        <v>0</v>
      </c>
    </row>
    <row r="13" spans="1:15" x14ac:dyDescent="0.2">
      <c r="A13" s="65"/>
      <c r="B13" s="61"/>
      <c r="C13" s="61"/>
      <c r="D13" s="53"/>
      <c r="E13" s="54"/>
      <c r="F13" s="55"/>
      <c r="G13" s="55"/>
      <c r="H13" s="55"/>
      <c r="I13" s="55"/>
      <c r="J13" s="55"/>
      <c r="K13" s="50"/>
      <c r="L13" s="51">
        <f t="shared" si="0"/>
        <v>0</v>
      </c>
      <c r="M13" s="51">
        <f t="shared" si="1"/>
        <v>0</v>
      </c>
      <c r="N13" s="51">
        <f t="shared" si="2"/>
        <v>0</v>
      </c>
      <c r="O13" s="51">
        <f t="shared" si="3"/>
        <v>0</v>
      </c>
    </row>
    <row r="14" spans="1:15" x14ac:dyDescent="0.2">
      <c r="A14" s="65"/>
      <c r="B14" s="62"/>
      <c r="C14" s="62"/>
      <c r="D14" s="72"/>
      <c r="E14" s="62"/>
      <c r="F14" s="62"/>
      <c r="G14" s="62"/>
      <c r="H14" s="55"/>
      <c r="I14" s="55"/>
      <c r="J14" s="55"/>
      <c r="K14" s="50"/>
      <c r="L14" s="51">
        <f t="shared" si="0"/>
        <v>0</v>
      </c>
      <c r="M14" s="51">
        <f t="shared" si="1"/>
        <v>0</v>
      </c>
      <c r="N14" s="51">
        <f t="shared" si="2"/>
        <v>0</v>
      </c>
      <c r="O14" s="51">
        <f t="shared" si="3"/>
        <v>0</v>
      </c>
    </row>
    <row r="15" spans="1:15" x14ac:dyDescent="0.2">
      <c r="A15" s="65"/>
      <c r="B15" s="61"/>
      <c r="C15" s="61"/>
      <c r="D15" s="71"/>
      <c r="E15" s="61"/>
      <c r="F15" s="62"/>
      <c r="G15" s="62"/>
      <c r="H15" s="62"/>
      <c r="I15" s="62"/>
      <c r="J15" s="62"/>
      <c r="K15" s="99"/>
      <c r="L15" s="51">
        <f t="shared" si="0"/>
        <v>0</v>
      </c>
      <c r="M15" s="51">
        <f t="shared" si="1"/>
        <v>0</v>
      </c>
      <c r="N15" s="51">
        <f t="shared" si="2"/>
        <v>0</v>
      </c>
      <c r="O15" s="51">
        <f t="shared" si="3"/>
        <v>0</v>
      </c>
    </row>
    <row r="16" spans="1:15" x14ac:dyDescent="0.2">
      <c r="A16" s="65"/>
      <c r="B16" s="61"/>
      <c r="C16" s="61"/>
      <c r="D16" s="71"/>
      <c r="E16" s="54"/>
      <c r="F16" s="62"/>
      <c r="G16" s="62"/>
      <c r="H16" s="62"/>
      <c r="I16" s="62"/>
      <c r="J16" s="62"/>
      <c r="K16" s="99"/>
      <c r="L16" s="51">
        <f t="shared" si="0"/>
        <v>0</v>
      </c>
      <c r="M16" s="51">
        <f t="shared" si="1"/>
        <v>0</v>
      </c>
      <c r="N16" s="51">
        <f t="shared" si="2"/>
        <v>0</v>
      </c>
      <c r="O16" s="51">
        <f t="shared" si="3"/>
        <v>0</v>
      </c>
    </row>
    <row r="17" spans="1:15" x14ac:dyDescent="0.2">
      <c r="A17" s="65"/>
      <c r="B17" s="61"/>
      <c r="C17" s="61"/>
      <c r="D17" s="71"/>
      <c r="E17" s="54"/>
      <c r="F17" s="62"/>
      <c r="G17" s="62"/>
      <c r="H17" s="62"/>
      <c r="I17" s="62"/>
      <c r="J17" s="62"/>
      <c r="K17" s="99"/>
      <c r="L17" s="51">
        <f t="shared" si="0"/>
        <v>0</v>
      </c>
      <c r="M17" s="51">
        <f t="shared" si="1"/>
        <v>0</v>
      </c>
      <c r="N17" s="51">
        <f t="shared" si="2"/>
        <v>0</v>
      </c>
      <c r="O17" s="51">
        <f t="shared" si="3"/>
        <v>0</v>
      </c>
    </row>
    <row r="18" spans="1:15" x14ac:dyDescent="0.2">
      <c r="A18" s="65"/>
      <c r="B18" s="61"/>
      <c r="C18" s="61"/>
      <c r="D18" s="71"/>
      <c r="E18" s="54"/>
      <c r="F18" s="62"/>
      <c r="G18" s="62"/>
      <c r="H18" s="62"/>
      <c r="I18" s="62"/>
      <c r="J18" s="62"/>
      <c r="K18" s="99"/>
      <c r="L18" s="51">
        <f t="shared" si="0"/>
        <v>0</v>
      </c>
      <c r="M18" s="51">
        <f t="shared" si="1"/>
        <v>0</v>
      </c>
      <c r="N18" s="51">
        <f t="shared" si="2"/>
        <v>0</v>
      </c>
      <c r="O18" s="51">
        <f t="shared" si="3"/>
        <v>0</v>
      </c>
    </row>
    <row r="19" spans="1:15" x14ac:dyDescent="0.2">
      <c r="A19" s="65"/>
      <c r="B19" s="61"/>
      <c r="C19" s="61"/>
      <c r="D19" s="71"/>
      <c r="E19" s="61"/>
      <c r="F19" s="62"/>
      <c r="G19" s="62"/>
      <c r="H19" s="62"/>
      <c r="I19" s="62"/>
      <c r="J19" s="62"/>
      <c r="K19" s="99"/>
      <c r="L19" s="51">
        <f t="shared" si="0"/>
        <v>0</v>
      </c>
      <c r="M19" s="51">
        <f t="shared" si="1"/>
        <v>0</v>
      </c>
      <c r="N19" s="51">
        <f t="shared" si="2"/>
        <v>0</v>
      </c>
      <c r="O19" s="51">
        <f t="shared" si="3"/>
        <v>0</v>
      </c>
    </row>
    <row r="20" spans="1:15" x14ac:dyDescent="0.2">
      <c r="A20" s="65"/>
      <c r="B20" s="61"/>
      <c r="C20" s="61"/>
      <c r="D20" s="71"/>
      <c r="E20" s="54"/>
      <c r="F20" s="62"/>
      <c r="G20" s="62"/>
      <c r="H20" s="62"/>
      <c r="I20" s="62"/>
      <c r="J20" s="62"/>
      <c r="K20" s="99"/>
      <c r="L20" s="51">
        <f t="shared" si="0"/>
        <v>0</v>
      </c>
      <c r="M20" s="51">
        <f t="shared" si="1"/>
        <v>0</v>
      </c>
      <c r="N20" s="51">
        <f t="shared" si="2"/>
        <v>0</v>
      </c>
      <c r="O20" s="51">
        <f t="shared" si="3"/>
        <v>0</v>
      </c>
    </row>
    <row r="21" spans="1:15" x14ac:dyDescent="0.2">
      <c r="A21" s="65"/>
      <c r="B21" s="61"/>
      <c r="C21" s="61"/>
      <c r="D21" s="71"/>
      <c r="E21" s="54"/>
      <c r="F21" s="62"/>
      <c r="G21" s="62"/>
      <c r="H21" s="62"/>
      <c r="I21" s="62"/>
      <c r="J21" s="62"/>
      <c r="K21" s="99"/>
      <c r="L21" s="51">
        <f t="shared" si="0"/>
        <v>0</v>
      </c>
      <c r="M21" s="51">
        <f t="shared" si="1"/>
        <v>0</v>
      </c>
      <c r="N21" s="51">
        <f t="shared" si="2"/>
        <v>0</v>
      </c>
      <c r="O21" s="51">
        <f t="shared" si="3"/>
        <v>0</v>
      </c>
    </row>
    <row r="22" spans="1:15" x14ac:dyDescent="0.2">
      <c r="A22" s="65"/>
      <c r="B22" s="61"/>
      <c r="C22" s="61"/>
      <c r="D22" s="71"/>
      <c r="E22" s="54"/>
      <c r="F22" s="62"/>
      <c r="G22" s="62"/>
      <c r="H22" s="62"/>
      <c r="I22" s="62"/>
      <c r="J22" s="62"/>
      <c r="K22" s="99"/>
      <c r="L22" s="51">
        <f t="shared" si="0"/>
        <v>0</v>
      </c>
      <c r="M22" s="51">
        <f t="shared" si="1"/>
        <v>0</v>
      </c>
      <c r="N22" s="51">
        <f t="shared" si="2"/>
        <v>0</v>
      </c>
      <c r="O22" s="51">
        <f t="shared" si="3"/>
        <v>0</v>
      </c>
    </row>
    <row r="23" spans="1:15" x14ac:dyDescent="0.2">
      <c r="A23" s="65"/>
      <c r="B23" s="61"/>
      <c r="C23" s="61"/>
      <c r="D23" s="71"/>
      <c r="E23" s="54"/>
      <c r="F23" s="62"/>
      <c r="G23" s="62"/>
      <c r="H23" s="62"/>
      <c r="I23" s="62"/>
      <c r="J23" s="62"/>
      <c r="K23" s="99"/>
      <c r="L23" s="51">
        <f t="shared" si="0"/>
        <v>0</v>
      </c>
      <c r="M23" s="51">
        <f t="shared" si="1"/>
        <v>0</v>
      </c>
      <c r="N23" s="51">
        <f t="shared" si="2"/>
        <v>0</v>
      </c>
      <c r="O23" s="51">
        <f t="shared" si="3"/>
        <v>0</v>
      </c>
    </row>
    <row r="24" spans="1:15" x14ac:dyDescent="0.2">
      <c r="A24" s="65"/>
      <c r="B24" s="61"/>
      <c r="C24" s="61"/>
      <c r="D24" s="71"/>
      <c r="E24" s="61"/>
      <c r="F24" s="62"/>
      <c r="G24" s="62"/>
      <c r="H24" s="62"/>
      <c r="I24" s="62"/>
      <c r="J24" s="62"/>
      <c r="K24" s="99"/>
      <c r="L24" s="51">
        <f t="shared" si="0"/>
        <v>0</v>
      </c>
      <c r="M24" s="51">
        <f t="shared" si="1"/>
        <v>0</v>
      </c>
      <c r="N24" s="51">
        <f t="shared" si="2"/>
        <v>0</v>
      </c>
      <c r="O24" s="51">
        <f t="shared" si="3"/>
        <v>0</v>
      </c>
    </row>
    <row r="25" spans="1:15" x14ac:dyDescent="0.2">
      <c r="A25" s="65"/>
      <c r="B25" s="61"/>
      <c r="C25" s="61"/>
      <c r="D25" s="71"/>
      <c r="E25" s="61"/>
      <c r="F25" s="62"/>
      <c r="G25" s="62"/>
      <c r="H25" s="62"/>
      <c r="I25" s="62"/>
      <c r="J25" s="62"/>
      <c r="K25" s="99"/>
      <c r="L25" s="51">
        <f t="shared" si="0"/>
        <v>0</v>
      </c>
      <c r="M25" s="51">
        <f t="shared" si="1"/>
        <v>0</v>
      </c>
      <c r="N25" s="51">
        <f t="shared" si="2"/>
        <v>0</v>
      </c>
      <c r="O25" s="51">
        <f t="shared" si="3"/>
        <v>0</v>
      </c>
    </row>
    <row r="26" spans="1:15" x14ac:dyDescent="0.2">
      <c r="A26" s="65"/>
      <c r="B26" s="61"/>
      <c r="C26" s="61"/>
      <c r="D26" s="71"/>
      <c r="E26" s="61"/>
      <c r="F26" s="62"/>
      <c r="G26" s="62"/>
      <c r="H26" s="62"/>
      <c r="I26" s="62"/>
      <c r="J26" s="62"/>
      <c r="K26" s="52"/>
      <c r="L26" s="51">
        <f t="shared" si="0"/>
        <v>0</v>
      </c>
      <c r="M26" s="51">
        <f t="shared" si="1"/>
        <v>0</v>
      </c>
      <c r="N26" s="51">
        <f t="shared" si="2"/>
        <v>0</v>
      </c>
      <c r="O26" s="51">
        <f t="shared" si="3"/>
        <v>0</v>
      </c>
    </row>
    <row r="27" spans="1:15" x14ac:dyDescent="0.2">
      <c r="A27" s="65"/>
      <c r="B27" s="61"/>
      <c r="C27" s="61"/>
      <c r="D27" s="71"/>
      <c r="E27" s="61"/>
      <c r="F27" s="62"/>
      <c r="G27" s="62"/>
      <c r="H27" s="62"/>
      <c r="I27" s="62"/>
      <c r="J27" s="62"/>
      <c r="K27" s="50"/>
      <c r="L27" s="51">
        <f t="shared" si="0"/>
        <v>0</v>
      </c>
      <c r="M27" s="51">
        <f t="shared" si="1"/>
        <v>0</v>
      </c>
      <c r="N27" s="51">
        <f t="shared" si="2"/>
        <v>0</v>
      </c>
      <c r="O27" s="51">
        <f t="shared" si="3"/>
        <v>0</v>
      </c>
    </row>
    <row r="28" spans="1:15" x14ac:dyDescent="0.2">
      <c r="A28" s="65"/>
      <c r="B28" s="61"/>
      <c r="C28" s="61"/>
      <c r="D28" s="53"/>
      <c r="E28" s="54"/>
      <c r="F28" s="55"/>
      <c r="G28" s="55"/>
      <c r="H28" s="55"/>
      <c r="I28" s="55"/>
      <c r="J28" s="55"/>
      <c r="K28" s="50"/>
      <c r="L28" s="51">
        <f t="shared" si="0"/>
        <v>0</v>
      </c>
      <c r="M28" s="51">
        <f t="shared" si="1"/>
        <v>0</v>
      </c>
      <c r="N28" s="51">
        <f t="shared" si="2"/>
        <v>0</v>
      </c>
      <c r="O28" s="51">
        <f t="shared" si="3"/>
        <v>0</v>
      </c>
    </row>
    <row r="29" spans="1:15" x14ac:dyDescent="0.2">
      <c r="A29" s="65"/>
      <c r="B29" s="62"/>
      <c r="C29" s="62"/>
      <c r="D29" s="72"/>
      <c r="E29" s="62"/>
      <c r="F29" s="62"/>
      <c r="G29" s="62"/>
      <c r="H29" s="55"/>
      <c r="I29" s="55"/>
      <c r="J29" s="55"/>
      <c r="K29" s="50"/>
      <c r="L29" s="51">
        <f t="shared" si="0"/>
        <v>0</v>
      </c>
      <c r="M29" s="51">
        <f t="shared" si="1"/>
        <v>0</v>
      </c>
      <c r="N29" s="51">
        <f t="shared" si="2"/>
        <v>0</v>
      </c>
      <c r="O29" s="51">
        <f t="shared" si="3"/>
        <v>0</v>
      </c>
    </row>
    <row r="30" spans="1:15" x14ac:dyDescent="0.2">
      <c r="A30" s="65"/>
      <c r="B30" s="61"/>
      <c r="C30" s="61"/>
      <c r="D30" s="71"/>
      <c r="E30" s="61"/>
      <c r="F30" s="62"/>
      <c r="G30" s="62"/>
      <c r="H30" s="62"/>
      <c r="I30" s="62"/>
      <c r="J30" s="62"/>
      <c r="K30" s="99"/>
      <c r="L30" s="51">
        <f t="shared" si="0"/>
        <v>0</v>
      </c>
      <c r="M30" s="51">
        <f t="shared" si="1"/>
        <v>0</v>
      </c>
      <c r="N30" s="51">
        <f t="shared" si="2"/>
        <v>0</v>
      </c>
      <c r="O30" s="51">
        <f t="shared" si="3"/>
        <v>0</v>
      </c>
    </row>
    <row r="31" spans="1:15" x14ac:dyDescent="0.2">
      <c r="A31" s="65"/>
      <c r="B31" s="61"/>
      <c r="C31" s="61"/>
      <c r="D31" s="71"/>
      <c r="E31" s="54"/>
      <c r="F31" s="62"/>
      <c r="G31" s="62"/>
      <c r="H31" s="62"/>
      <c r="I31" s="62"/>
      <c r="J31" s="62"/>
      <c r="K31" s="99"/>
      <c r="L31" s="51">
        <f t="shared" si="0"/>
        <v>0</v>
      </c>
      <c r="M31" s="51">
        <f t="shared" si="1"/>
        <v>0</v>
      </c>
      <c r="N31" s="51">
        <f t="shared" si="2"/>
        <v>0</v>
      </c>
      <c r="O31" s="51">
        <f t="shared" si="3"/>
        <v>0</v>
      </c>
    </row>
    <row r="32" spans="1:15" x14ac:dyDescent="0.2">
      <c r="A32" s="65"/>
      <c r="B32" s="61"/>
      <c r="C32" s="61"/>
      <c r="D32" s="71"/>
      <c r="E32" s="54"/>
      <c r="F32" s="62"/>
      <c r="G32" s="62"/>
      <c r="H32" s="62"/>
      <c r="I32" s="62"/>
      <c r="J32" s="62"/>
      <c r="K32" s="99"/>
      <c r="L32" s="51">
        <f t="shared" si="0"/>
        <v>0</v>
      </c>
      <c r="M32" s="51">
        <f t="shared" si="1"/>
        <v>0</v>
      </c>
      <c r="N32" s="51">
        <f t="shared" si="2"/>
        <v>0</v>
      </c>
      <c r="O32" s="51">
        <f t="shared" si="3"/>
        <v>0</v>
      </c>
    </row>
    <row r="33" spans="1:15" x14ac:dyDescent="0.2">
      <c r="A33" s="65"/>
      <c r="B33" s="61"/>
      <c r="C33" s="61"/>
      <c r="D33" s="71"/>
      <c r="E33" s="54"/>
      <c r="F33" s="62"/>
      <c r="G33" s="62"/>
      <c r="H33" s="62"/>
      <c r="I33" s="62"/>
      <c r="J33" s="62"/>
      <c r="K33" s="99"/>
      <c r="L33" s="51">
        <f t="shared" si="0"/>
        <v>0</v>
      </c>
      <c r="M33" s="51">
        <f t="shared" si="1"/>
        <v>0</v>
      </c>
      <c r="N33" s="51">
        <f t="shared" si="2"/>
        <v>0</v>
      </c>
      <c r="O33" s="51">
        <f t="shared" si="3"/>
        <v>0</v>
      </c>
    </row>
    <row r="34" spans="1:15" x14ac:dyDescent="0.2">
      <c r="A34" s="65"/>
      <c r="B34" s="61"/>
      <c r="C34" s="61"/>
      <c r="D34" s="71"/>
      <c r="E34" s="61"/>
      <c r="F34" s="62"/>
      <c r="G34" s="62"/>
      <c r="H34" s="62"/>
      <c r="I34" s="62"/>
      <c r="J34" s="62"/>
      <c r="K34" s="99"/>
      <c r="L34" s="51">
        <f t="shared" si="0"/>
        <v>0</v>
      </c>
      <c r="M34" s="51">
        <f t="shared" si="1"/>
        <v>0</v>
      </c>
      <c r="N34" s="51">
        <f t="shared" si="2"/>
        <v>0</v>
      </c>
      <c r="O34" s="51">
        <f t="shared" si="3"/>
        <v>0</v>
      </c>
    </row>
    <row r="35" spans="1:15" x14ac:dyDescent="0.2">
      <c r="A35" s="65"/>
      <c r="B35" s="61"/>
      <c r="C35" s="61"/>
      <c r="D35" s="71"/>
      <c r="E35" s="54"/>
      <c r="F35" s="62"/>
      <c r="G35" s="62"/>
      <c r="H35" s="62"/>
      <c r="I35" s="62"/>
      <c r="J35" s="62"/>
      <c r="K35" s="99"/>
      <c r="L35" s="51">
        <f t="shared" si="0"/>
        <v>0</v>
      </c>
      <c r="M35" s="51">
        <f t="shared" si="1"/>
        <v>0</v>
      </c>
      <c r="N35" s="51">
        <f t="shared" si="2"/>
        <v>0</v>
      </c>
      <c r="O35" s="51">
        <f t="shared" si="3"/>
        <v>0</v>
      </c>
    </row>
    <row r="36" spans="1:15" x14ac:dyDescent="0.2">
      <c r="A36" s="65"/>
      <c r="B36" s="61"/>
      <c r="C36" s="61"/>
      <c r="D36" s="71"/>
      <c r="E36" s="54"/>
      <c r="F36" s="62"/>
      <c r="G36" s="62"/>
      <c r="H36" s="62"/>
      <c r="I36" s="62"/>
      <c r="J36" s="62"/>
      <c r="K36" s="99"/>
      <c r="L36" s="51">
        <f t="shared" si="0"/>
        <v>0</v>
      </c>
      <c r="M36" s="51">
        <f t="shared" si="1"/>
        <v>0</v>
      </c>
      <c r="N36" s="51">
        <f t="shared" si="2"/>
        <v>0</v>
      </c>
      <c r="O36" s="51">
        <f t="shared" si="3"/>
        <v>0</v>
      </c>
    </row>
    <row r="37" spans="1:15" x14ac:dyDescent="0.2">
      <c r="A37" s="65"/>
      <c r="B37" s="61"/>
      <c r="C37" s="61"/>
      <c r="D37" s="71"/>
      <c r="E37" s="54"/>
      <c r="F37" s="62"/>
      <c r="G37" s="62"/>
      <c r="H37" s="62"/>
      <c r="I37" s="62"/>
      <c r="J37" s="62"/>
      <c r="K37" s="99"/>
      <c r="L37" s="51">
        <f t="shared" si="0"/>
        <v>0</v>
      </c>
      <c r="M37" s="51">
        <f t="shared" si="1"/>
        <v>0</v>
      </c>
      <c r="N37" s="51">
        <f t="shared" si="2"/>
        <v>0</v>
      </c>
      <c r="O37" s="51">
        <f t="shared" si="3"/>
        <v>0</v>
      </c>
    </row>
    <row r="38" spans="1:15" x14ac:dyDescent="0.2">
      <c r="A38" s="65"/>
      <c r="B38" s="61"/>
      <c r="C38" s="61"/>
      <c r="D38" s="71"/>
      <c r="E38" s="54"/>
      <c r="F38" s="62"/>
      <c r="G38" s="62"/>
      <c r="H38" s="62"/>
      <c r="I38" s="62"/>
      <c r="J38" s="62"/>
      <c r="K38" s="99"/>
      <c r="L38" s="51">
        <f t="shared" si="0"/>
        <v>0</v>
      </c>
      <c r="M38" s="51">
        <f t="shared" si="1"/>
        <v>0</v>
      </c>
      <c r="N38" s="51">
        <f t="shared" si="2"/>
        <v>0</v>
      </c>
      <c r="O38" s="51">
        <f t="shared" si="3"/>
        <v>0</v>
      </c>
    </row>
    <row r="39" spans="1:15" x14ac:dyDescent="0.2">
      <c r="A39" s="65"/>
      <c r="B39" s="61"/>
      <c r="C39" s="61"/>
      <c r="D39" s="71"/>
      <c r="E39" s="61"/>
      <c r="F39" s="62"/>
      <c r="G39" s="62"/>
      <c r="H39" s="62"/>
      <c r="I39" s="62"/>
      <c r="J39" s="62"/>
      <c r="K39" s="99"/>
      <c r="L39" s="51">
        <f>G39*K39</f>
        <v>0</v>
      </c>
      <c r="M39" s="51">
        <f t="shared" si="1"/>
        <v>0</v>
      </c>
      <c r="N39" s="51">
        <f t="shared" si="2"/>
        <v>0</v>
      </c>
      <c r="O39" s="51">
        <f t="shared" si="3"/>
        <v>0</v>
      </c>
    </row>
    <row r="40" spans="1:15" x14ac:dyDescent="0.2">
      <c r="A40" s="65"/>
      <c r="B40" s="61"/>
      <c r="C40" s="61"/>
      <c r="D40" s="71"/>
      <c r="E40" s="61"/>
      <c r="F40" s="62"/>
      <c r="G40" s="62"/>
      <c r="H40" s="62"/>
      <c r="I40" s="62"/>
      <c r="J40" s="62"/>
      <c r="K40" s="99"/>
      <c r="L40" s="51">
        <f t="shared" ref="L40:L53" si="4">G40*K40</f>
        <v>0</v>
      </c>
      <c r="M40" s="51">
        <f t="shared" si="1"/>
        <v>0</v>
      </c>
      <c r="N40" s="51">
        <f t="shared" si="2"/>
        <v>0</v>
      </c>
      <c r="O40" s="51">
        <f t="shared" si="3"/>
        <v>0</v>
      </c>
    </row>
    <row r="41" spans="1:15" x14ac:dyDescent="0.2">
      <c r="A41" s="65"/>
      <c r="B41" s="61"/>
      <c r="C41" s="61"/>
      <c r="D41" s="71"/>
      <c r="E41" s="61"/>
      <c r="F41" s="62"/>
      <c r="G41" s="62"/>
      <c r="H41" s="62"/>
      <c r="I41" s="62"/>
      <c r="J41" s="62"/>
      <c r="K41" s="52"/>
      <c r="L41" s="51">
        <f t="shared" si="4"/>
        <v>0</v>
      </c>
      <c r="M41" s="51">
        <f t="shared" si="1"/>
        <v>0</v>
      </c>
      <c r="N41" s="51">
        <f t="shared" si="2"/>
        <v>0</v>
      </c>
      <c r="O41" s="51">
        <f t="shared" si="3"/>
        <v>0</v>
      </c>
    </row>
    <row r="42" spans="1:15" x14ac:dyDescent="0.2">
      <c r="A42" s="65"/>
      <c r="B42" s="61"/>
      <c r="C42" s="61"/>
      <c r="D42" s="71"/>
      <c r="E42" s="61"/>
      <c r="F42" s="62"/>
      <c r="G42" s="62"/>
      <c r="H42" s="62"/>
      <c r="I42" s="62"/>
      <c r="J42" s="62"/>
      <c r="K42" s="50"/>
      <c r="L42" s="51">
        <f t="shared" si="4"/>
        <v>0</v>
      </c>
      <c r="M42" s="51">
        <f t="shared" si="1"/>
        <v>0</v>
      </c>
      <c r="N42" s="51">
        <f t="shared" si="2"/>
        <v>0</v>
      </c>
      <c r="O42" s="51">
        <f t="shared" si="3"/>
        <v>0</v>
      </c>
    </row>
    <row r="43" spans="1:15" x14ac:dyDescent="0.2">
      <c r="A43" s="65"/>
      <c r="B43" s="61"/>
      <c r="C43" s="61"/>
      <c r="D43" s="53"/>
      <c r="E43" s="54"/>
      <c r="F43" s="55"/>
      <c r="G43" s="55"/>
      <c r="H43" s="55"/>
      <c r="I43" s="55"/>
      <c r="J43" s="55"/>
      <c r="K43" s="50"/>
      <c r="L43" s="51">
        <f t="shared" si="4"/>
        <v>0</v>
      </c>
      <c r="M43" s="51">
        <f t="shared" si="1"/>
        <v>0</v>
      </c>
      <c r="N43" s="51">
        <f t="shared" si="2"/>
        <v>0</v>
      </c>
      <c r="O43" s="51">
        <f t="shared" si="3"/>
        <v>0</v>
      </c>
    </row>
    <row r="44" spans="1:15" x14ac:dyDescent="0.2">
      <c r="A44" s="65"/>
      <c r="B44" s="62"/>
      <c r="C44" s="62"/>
      <c r="D44" s="72"/>
      <c r="E44" s="62"/>
      <c r="F44" s="62"/>
      <c r="G44" s="62"/>
      <c r="H44" s="55"/>
      <c r="I44" s="55"/>
      <c r="J44" s="55"/>
      <c r="K44" s="50"/>
      <c r="L44" s="51">
        <f t="shared" si="4"/>
        <v>0</v>
      </c>
      <c r="M44" s="51">
        <f t="shared" si="1"/>
        <v>0</v>
      </c>
      <c r="N44" s="51">
        <f t="shared" si="2"/>
        <v>0</v>
      </c>
      <c r="O44" s="51">
        <f t="shared" si="3"/>
        <v>0</v>
      </c>
    </row>
    <row r="45" spans="1:15" x14ac:dyDescent="0.2">
      <c r="A45" s="125"/>
      <c r="B45" s="61"/>
      <c r="C45" s="61"/>
      <c r="D45" s="71"/>
      <c r="E45" s="61"/>
      <c r="F45" s="62"/>
      <c r="G45" s="62"/>
      <c r="H45" s="62"/>
      <c r="I45" s="62"/>
      <c r="J45" s="62"/>
      <c r="K45" s="99"/>
      <c r="L45" s="51">
        <f t="shared" si="4"/>
        <v>0</v>
      </c>
      <c r="M45" s="51">
        <f t="shared" ref="M45:M53" si="5">K45*H45</f>
        <v>0</v>
      </c>
      <c r="N45" s="51">
        <f t="shared" ref="N45:N53" si="6">K45*I45</f>
        <v>0</v>
      </c>
      <c r="O45" s="51">
        <f t="shared" ref="O45:O53" si="7">J45*K45</f>
        <v>0</v>
      </c>
    </row>
    <row r="46" spans="1:15" x14ac:dyDescent="0.2">
      <c r="A46" s="125"/>
      <c r="B46" s="61"/>
      <c r="C46" s="61"/>
      <c r="D46" s="71"/>
      <c r="E46" s="54"/>
      <c r="F46" s="62"/>
      <c r="G46" s="62"/>
      <c r="H46" s="62"/>
      <c r="I46" s="62"/>
      <c r="J46" s="62"/>
      <c r="K46" s="99"/>
      <c r="L46" s="51">
        <f t="shared" si="4"/>
        <v>0</v>
      </c>
      <c r="M46" s="51">
        <f t="shared" si="5"/>
        <v>0</v>
      </c>
      <c r="N46" s="51">
        <f t="shared" si="6"/>
        <v>0</v>
      </c>
      <c r="O46" s="51">
        <f t="shared" si="7"/>
        <v>0</v>
      </c>
    </row>
    <row r="47" spans="1:15" x14ac:dyDescent="0.2">
      <c r="A47" s="125"/>
      <c r="B47" s="61"/>
      <c r="C47" s="61"/>
      <c r="D47" s="71"/>
      <c r="E47" s="54"/>
      <c r="F47" s="62"/>
      <c r="G47" s="62"/>
      <c r="H47" s="62"/>
      <c r="I47" s="62"/>
      <c r="J47" s="62"/>
      <c r="K47" s="99"/>
      <c r="L47" s="51">
        <f t="shared" si="4"/>
        <v>0</v>
      </c>
      <c r="M47" s="51">
        <f t="shared" si="5"/>
        <v>0</v>
      </c>
      <c r="N47" s="51">
        <f t="shared" si="6"/>
        <v>0</v>
      </c>
      <c r="O47" s="51">
        <f t="shared" si="7"/>
        <v>0</v>
      </c>
    </row>
    <row r="48" spans="1:15" x14ac:dyDescent="0.2">
      <c r="A48" s="125"/>
      <c r="B48" s="61"/>
      <c r="C48" s="61"/>
      <c r="D48" s="71"/>
      <c r="E48" s="54"/>
      <c r="F48" s="62"/>
      <c r="G48" s="62"/>
      <c r="H48" s="62"/>
      <c r="I48" s="62"/>
      <c r="J48" s="62"/>
      <c r="K48" s="99"/>
      <c r="L48" s="51">
        <f t="shared" si="4"/>
        <v>0</v>
      </c>
      <c r="M48" s="51">
        <f t="shared" si="5"/>
        <v>0</v>
      </c>
      <c r="N48" s="51">
        <f t="shared" si="6"/>
        <v>0</v>
      </c>
      <c r="O48" s="51">
        <f t="shared" si="7"/>
        <v>0</v>
      </c>
    </row>
    <row r="49" spans="1:15" x14ac:dyDescent="0.2">
      <c r="A49" s="125"/>
      <c r="B49" s="61"/>
      <c r="C49" s="61"/>
      <c r="D49" s="71"/>
      <c r="E49" s="61"/>
      <c r="F49" s="62"/>
      <c r="G49" s="62"/>
      <c r="H49" s="62"/>
      <c r="I49" s="62"/>
      <c r="J49" s="62"/>
      <c r="K49" s="99"/>
      <c r="L49" s="51">
        <f t="shared" si="4"/>
        <v>0</v>
      </c>
      <c r="M49" s="51">
        <f t="shared" si="5"/>
        <v>0</v>
      </c>
      <c r="N49" s="51">
        <f t="shared" si="6"/>
        <v>0</v>
      </c>
      <c r="O49" s="51">
        <f t="shared" si="7"/>
        <v>0</v>
      </c>
    </row>
    <row r="50" spans="1:15" x14ac:dyDescent="0.2">
      <c r="A50" s="125"/>
      <c r="B50" s="61"/>
      <c r="C50" s="61"/>
      <c r="D50" s="71"/>
      <c r="E50" s="54"/>
      <c r="F50" s="62"/>
      <c r="G50" s="62"/>
      <c r="H50" s="62"/>
      <c r="I50" s="62"/>
      <c r="J50" s="62"/>
      <c r="K50" s="99"/>
      <c r="L50" s="51">
        <f t="shared" si="4"/>
        <v>0</v>
      </c>
      <c r="M50" s="51">
        <f t="shared" si="5"/>
        <v>0</v>
      </c>
      <c r="N50" s="51">
        <f t="shared" si="6"/>
        <v>0</v>
      </c>
      <c r="O50" s="51">
        <f t="shared" si="7"/>
        <v>0</v>
      </c>
    </row>
    <row r="51" spans="1:15" x14ac:dyDescent="0.2">
      <c r="A51" s="125"/>
      <c r="B51" s="61"/>
      <c r="C51" s="61"/>
      <c r="D51" s="71"/>
      <c r="E51" s="54"/>
      <c r="F51" s="62"/>
      <c r="G51" s="62"/>
      <c r="H51" s="62"/>
      <c r="I51" s="62"/>
      <c r="J51" s="62"/>
      <c r="K51" s="99"/>
      <c r="L51" s="51">
        <f t="shared" si="4"/>
        <v>0</v>
      </c>
      <c r="M51" s="51">
        <f t="shared" si="5"/>
        <v>0</v>
      </c>
      <c r="N51" s="51">
        <f t="shared" si="6"/>
        <v>0</v>
      </c>
      <c r="O51" s="51">
        <f t="shared" si="7"/>
        <v>0</v>
      </c>
    </row>
    <row r="52" spans="1:15" x14ac:dyDescent="0.2">
      <c r="A52" s="125"/>
      <c r="B52" s="61"/>
      <c r="C52" s="61"/>
      <c r="D52" s="71"/>
      <c r="E52" s="54"/>
      <c r="F52" s="62"/>
      <c r="G52" s="62"/>
      <c r="H52" s="62"/>
      <c r="I52" s="62"/>
      <c r="J52" s="62"/>
      <c r="K52" s="99"/>
      <c r="L52" s="51">
        <f t="shared" si="4"/>
        <v>0</v>
      </c>
      <c r="M52" s="51">
        <f t="shared" si="5"/>
        <v>0</v>
      </c>
      <c r="N52" s="51">
        <f t="shared" si="6"/>
        <v>0</v>
      </c>
      <c r="O52" s="51">
        <f t="shared" si="7"/>
        <v>0</v>
      </c>
    </row>
    <row r="53" spans="1:15" x14ac:dyDescent="0.2">
      <c r="A53" s="125"/>
      <c r="B53" s="61"/>
      <c r="C53" s="61"/>
      <c r="D53" s="71"/>
      <c r="E53" s="54"/>
      <c r="F53" s="62"/>
      <c r="G53" s="62"/>
      <c r="H53" s="62"/>
      <c r="I53" s="62"/>
      <c r="J53" s="62"/>
      <c r="K53" s="99"/>
      <c r="L53" s="51">
        <f t="shared" si="4"/>
        <v>0</v>
      </c>
      <c r="M53" s="51">
        <f t="shared" si="5"/>
        <v>0</v>
      </c>
      <c r="N53" s="51">
        <f t="shared" si="6"/>
        <v>0</v>
      </c>
      <c r="O53" s="51">
        <f t="shared" si="7"/>
        <v>0</v>
      </c>
    </row>
    <row r="54" spans="1:15" ht="15" customHeight="1" x14ac:dyDescent="0.2">
      <c r="A54" s="176" t="s">
        <v>27</v>
      </c>
      <c r="B54" s="177"/>
      <c r="C54" s="177"/>
      <c r="D54" s="177"/>
      <c r="E54" s="177"/>
      <c r="F54" s="177"/>
      <c r="G54" s="177"/>
      <c r="H54" s="177"/>
      <c r="I54" s="177"/>
      <c r="J54" s="177"/>
      <c r="K54" s="178"/>
      <c r="L54" s="56">
        <f>SUM(L9:L53)</f>
        <v>0</v>
      </c>
      <c r="M54" s="56">
        <f>SUM(M9:M53)</f>
        <v>0</v>
      </c>
      <c r="N54" s="56">
        <f>SUM(N9:N53)</f>
        <v>0</v>
      </c>
      <c r="O54" s="56">
        <f>SUM(O9:O53)</f>
        <v>0</v>
      </c>
    </row>
    <row r="55" spans="1:15" x14ac:dyDescent="0.2">
      <c r="A55" s="172" t="s">
        <v>29</v>
      </c>
      <c r="B55" s="172"/>
      <c r="C55" s="172"/>
      <c r="D55" s="172"/>
      <c r="E55" s="172"/>
      <c r="F55" s="172"/>
      <c r="G55" s="172"/>
      <c r="H55" s="172"/>
      <c r="I55" s="172"/>
      <c r="J55" s="172"/>
      <c r="K55" s="172"/>
      <c r="L55" s="56">
        <f>ROUND(L54,2)</f>
        <v>0</v>
      </c>
      <c r="M55" s="56">
        <f t="shared" ref="M55:O55" si="8">ROUND(M54,2)</f>
        <v>0</v>
      </c>
      <c r="N55" s="56">
        <f t="shared" si="8"/>
        <v>0</v>
      </c>
      <c r="O55" s="56">
        <f t="shared" si="8"/>
        <v>0</v>
      </c>
    </row>
    <row r="56" spans="1:15" x14ac:dyDescent="0.2">
      <c r="A56" s="172" t="s">
        <v>28</v>
      </c>
      <c r="B56" s="172"/>
      <c r="C56" s="172"/>
      <c r="D56" s="172"/>
      <c r="E56" s="172"/>
      <c r="F56" s="172"/>
      <c r="G56" s="172"/>
      <c r="H56" s="172"/>
      <c r="I56" s="172"/>
      <c r="J56" s="172"/>
      <c r="K56" s="172"/>
      <c r="L56" s="172"/>
      <c r="M56" s="172"/>
      <c r="N56" s="172"/>
      <c r="O56" s="57">
        <f>Ribasso</f>
        <v>0.10150000000000001</v>
      </c>
    </row>
    <row r="57" spans="1:15" x14ac:dyDescent="0.2">
      <c r="A57" s="172" t="s">
        <v>31</v>
      </c>
      <c r="B57" s="172"/>
      <c r="C57" s="172"/>
      <c r="D57" s="172"/>
      <c r="E57" s="172"/>
      <c r="F57" s="172"/>
      <c r="G57" s="172"/>
      <c r="H57" s="172"/>
      <c r="I57" s="172"/>
      <c r="J57" s="172"/>
      <c r="K57" s="172"/>
      <c r="L57" s="172"/>
      <c r="M57" s="172"/>
      <c r="N57" s="172"/>
      <c r="O57" s="56">
        <f>ROUND(O56*O55,2)</f>
        <v>0</v>
      </c>
    </row>
    <row r="58" spans="1:15" ht="19.5" x14ac:dyDescent="0.2">
      <c r="A58" s="170" t="s">
        <v>30</v>
      </c>
      <c r="B58" s="170"/>
      <c r="C58" s="170"/>
      <c r="D58" s="170"/>
      <c r="E58" s="170"/>
      <c r="F58" s="170"/>
      <c r="G58" s="170"/>
      <c r="H58" s="170"/>
      <c r="I58" s="170"/>
      <c r="J58" s="170"/>
      <c r="K58" s="170"/>
      <c r="L58" s="58">
        <f>L55-(O56*L55)</f>
        <v>0</v>
      </c>
      <c r="M58" s="58">
        <f>M55</f>
        <v>0</v>
      </c>
      <c r="N58" s="58">
        <f>N55</f>
        <v>0</v>
      </c>
      <c r="O58" s="58">
        <f>O55-O57</f>
        <v>0</v>
      </c>
    </row>
    <row r="59" spans="1:15" ht="19.5" x14ac:dyDescent="0.2">
      <c r="A59" s="170" t="s">
        <v>7</v>
      </c>
      <c r="B59" s="170"/>
      <c r="C59" s="170"/>
      <c r="D59" s="170"/>
      <c r="E59" s="170"/>
      <c r="F59" s="170"/>
      <c r="G59" s="170"/>
      <c r="H59" s="170"/>
      <c r="I59" s="170"/>
      <c r="J59" s="170"/>
      <c r="K59" s="170"/>
      <c r="L59" s="170"/>
      <c r="M59" s="170"/>
      <c r="N59" s="170"/>
      <c r="O59" s="98">
        <f>M58+N58+O58</f>
        <v>0</v>
      </c>
    </row>
    <row r="60" spans="1:15" x14ac:dyDescent="0.2">
      <c r="A60" s="59"/>
      <c r="B60" s="59"/>
      <c r="C60" s="59"/>
      <c r="D60" s="5" t="s">
        <v>4</v>
      </c>
    </row>
    <row r="61" spans="1:15" x14ac:dyDescent="0.2">
      <c r="A61" s="63"/>
      <c r="B61" s="63"/>
      <c r="C61" s="63"/>
      <c r="D61" s="5" t="s">
        <v>37</v>
      </c>
    </row>
  </sheetData>
  <mergeCells count="13">
    <mergeCell ref="A58:K58"/>
    <mergeCell ref="A59:N59"/>
    <mergeCell ref="A54:K54"/>
    <mergeCell ref="C3:K3"/>
    <mergeCell ref="A55:K55"/>
    <mergeCell ref="A56:N56"/>
    <mergeCell ref="A57:N57"/>
    <mergeCell ref="B1:O1"/>
    <mergeCell ref="A2:O2"/>
    <mergeCell ref="L3:O7"/>
    <mergeCell ref="C4:K5"/>
    <mergeCell ref="C6:K6"/>
    <mergeCell ref="D7:K7"/>
  </mergeCells>
  <pageMargins left="0.7" right="0.7" top="0.75" bottom="0.75" header="0.3" footer="0.3"/>
  <pageSetup paperSize="9" scale="46"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Appoggio!$A$2:$A$5</xm:f>
          </x14:formula1>
          <xm:sqref>B6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pageSetUpPr fitToPage="1"/>
  </sheetPr>
  <dimension ref="A1:O195"/>
  <sheetViews>
    <sheetView topLeftCell="A31" zoomScaleNormal="100" workbookViewId="0">
      <selection activeCell="A37" sqref="A37:XFD187"/>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4" width="16" style="5" bestFit="1" customWidth="1"/>
    <col min="15" max="15" width="18" style="5" bestFit="1" customWidth="1"/>
    <col min="16" max="16384" width="26.7109375" style="5"/>
  </cols>
  <sheetData>
    <row r="1" spans="1:15" ht="100.5" customHeight="1" x14ac:dyDescent="0.2">
      <c r="A1" s="60"/>
      <c r="B1" s="152" t="s">
        <v>1560</v>
      </c>
      <c r="C1" s="153"/>
      <c r="D1" s="153"/>
      <c r="E1" s="153"/>
      <c r="F1" s="153"/>
      <c r="G1" s="153"/>
      <c r="H1" s="153"/>
      <c r="I1" s="153"/>
      <c r="J1" s="153"/>
      <c r="K1" s="153"/>
      <c r="L1" s="153"/>
      <c r="M1" s="153"/>
      <c r="N1" s="153"/>
      <c r="O1" s="154"/>
    </row>
    <row r="2" spans="1:15" ht="19.5" x14ac:dyDescent="0.25">
      <c r="A2" s="149" t="s">
        <v>1559</v>
      </c>
      <c r="B2" s="150"/>
      <c r="C2" s="150"/>
      <c r="D2" s="150"/>
      <c r="E2" s="150"/>
      <c r="F2" s="150"/>
      <c r="G2" s="150"/>
      <c r="H2" s="150"/>
      <c r="I2" s="150"/>
      <c r="J2" s="150"/>
      <c r="K2" s="150"/>
      <c r="L2" s="150"/>
      <c r="M2" s="150"/>
      <c r="N2" s="150"/>
      <c r="O2" s="151"/>
    </row>
    <row r="3" spans="1:15" x14ac:dyDescent="0.2">
      <c r="A3" s="30" t="s">
        <v>0</v>
      </c>
      <c r="B3" s="82" t="str">
        <f>INTESTAZIONE!B2</f>
        <v>Tecnocostruzioni s.r.l.</v>
      </c>
      <c r="C3" s="155" t="s">
        <v>1558</v>
      </c>
      <c r="D3" s="156"/>
      <c r="E3" s="156"/>
      <c r="F3" s="156"/>
      <c r="G3" s="156"/>
      <c r="H3" s="156"/>
      <c r="I3" s="156"/>
      <c r="J3" s="156"/>
      <c r="K3" s="157"/>
      <c r="L3" s="155"/>
      <c r="M3" s="156"/>
      <c r="N3" s="156"/>
      <c r="O3" s="157"/>
    </row>
    <row r="4" spans="1:15" ht="30" customHeight="1" x14ac:dyDescent="0.2">
      <c r="A4" s="30" t="s">
        <v>1</v>
      </c>
      <c r="B4" s="108" t="str">
        <f>INTESTAZIONE!F4</f>
        <v>Luglio 2024</v>
      </c>
      <c r="C4" s="179"/>
      <c r="D4" s="180"/>
      <c r="E4" s="180"/>
      <c r="F4" s="180"/>
      <c r="G4" s="180"/>
      <c r="H4" s="180"/>
      <c r="I4" s="180"/>
      <c r="J4" s="180"/>
      <c r="K4" s="181"/>
      <c r="L4" s="158"/>
      <c r="M4" s="159"/>
      <c r="N4" s="159"/>
      <c r="O4" s="160"/>
    </row>
    <row r="5" spans="1:15" x14ac:dyDescent="0.2">
      <c r="A5" s="30" t="s">
        <v>2</v>
      </c>
      <c r="B5" s="123" t="s">
        <v>1597</v>
      </c>
      <c r="C5" s="167"/>
      <c r="D5" s="168"/>
      <c r="E5" s="168"/>
      <c r="F5" s="168"/>
      <c r="G5" s="168"/>
      <c r="H5" s="168"/>
      <c r="I5" s="168"/>
      <c r="J5" s="168"/>
      <c r="K5" s="169"/>
      <c r="L5" s="158"/>
      <c r="M5" s="159"/>
      <c r="N5" s="159"/>
      <c r="O5" s="160"/>
    </row>
    <row r="6" spans="1:15" x14ac:dyDescent="0.2">
      <c r="A6" s="83" t="s">
        <v>39</v>
      </c>
      <c r="B6" s="30" t="s">
        <v>1563</v>
      </c>
      <c r="C6" s="184" t="s">
        <v>40</v>
      </c>
      <c r="D6" s="185"/>
      <c r="E6" s="185"/>
      <c r="F6" s="185"/>
      <c r="G6" s="185"/>
      <c r="H6" s="185"/>
      <c r="I6" s="185"/>
      <c r="J6" s="185"/>
      <c r="K6" s="186"/>
      <c r="L6" s="158"/>
      <c r="M6" s="159"/>
      <c r="N6" s="159"/>
      <c r="O6" s="160"/>
    </row>
    <row r="7" spans="1:15" x14ac:dyDescent="0.2">
      <c r="A7" s="84" t="s">
        <v>1557</v>
      </c>
      <c r="B7" s="30" t="s">
        <v>1603</v>
      </c>
      <c r="C7" s="30" t="s">
        <v>1608</v>
      </c>
      <c r="D7" s="184" t="s">
        <v>41</v>
      </c>
      <c r="E7" s="185"/>
      <c r="F7" s="185"/>
      <c r="G7" s="185"/>
      <c r="H7" s="185"/>
      <c r="I7" s="185"/>
      <c r="J7" s="185"/>
      <c r="K7" s="186"/>
      <c r="L7" s="161"/>
      <c r="M7" s="162"/>
      <c r="N7" s="162"/>
      <c r="O7" s="163"/>
    </row>
    <row r="8" spans="1:15" ht="63.75" x14ac:dyDescent="0.2">
      <c r="A8" s="48" t="s">
        <v>1599</v>
      </c>
      <c r="B8" s="49" t="s">
        <v>9</v>
      </c>
      <c r="C8" s="49" t="s">
        <v>1568</v>
      </c>
      <c r="D8" s="49" t="s">
        <v>3</v>
      </c>
      <c r="E8" s="49" t="s">
        <v>13</v>
      </c>
      <c r="F8" s="49" t="s">
        <v>14</v>
      </c>
      <c r="G8" s="49" t="s">
        <v>16</v>
      </c>
      <c r="H8" s="49" t="s">
        <v>17</v>
      </c>
      <c r="I8" s="49" t="s">
        <v>18</v>
      </c>
      <c r="J8" s="49" t="s">
        <v>15</v>
      </c>
      <c r="K8" s="49" t="s">
        <v>23</v>
      </c>
      <c r="L8" s="49" t="s">
        <v>1556</v>
      </c>
      <c r="M8" s="49" t="s">
        <v>26</v>
      </c>
      <c r="N8" s="49" t="s">
        <v>25</v>
      </c>
      <c r="O8" s="49" t="s">
        <v>24</v>
      </c>
    </row>
    <row r="9" spans="1:15" s="74" customFormat="1" ht="31.9" customHeight="1" x14ac:dyDescent="0.2">
      <c r="A9" s="269" t="s">
        <v>1712</v>
      </c>
      <c r="B9" s="132">
        <v>22</v>
      </c>
      <c r="C9" s="132" t="s">
        <v>98</v>
      </c>
      <c r="D9" s="132" t="s">
        <v>107</v>
      </c>
      <c r="E9" s="132" t="s">
        <v>58</v>
      </c>
      <c r="F9" s="132">
        <v>28.01</v>
      </c>
      <c r="G9" s="132">
        <v>28.009999999999998</v>
      </c>
      <c r="H9" s="132">
        <v>1.82</v>
      </c>
      <c r="I9" s="132">
        <v>0</v>
      </c>
      <c r="J9" s="132">
        <v>26.19</v>
      </c>
      <c r="K9" s="133">
        <v>1</v>
      </c>
      <c r="L9" s="135">
        <f t="shared" ref="L9:L172" si="0">G9*K9</f>
        <v>28.009999999999998</v>
      </c>
      <c r="M9" s="135">
        <f t="shared" ref="M9:M178" si="1">K9*H9</f>
        <v>1.82</v>
      </c>
      <c r="N9" s="135">
        <f t="shared" ref="N9:N178" si="2">K9*I9</f>
        <v>0</v>
      </c>
      <c r="O9" s="135">
        <f t="shared" ref="O9:O178" si="3">J9*K9</f>
        <v>26.19</v>
      </c>
    </row>
    <row r="10" spans="1:15" s="74" customFormat="1" ht="31.9" customHeight="1" x14ac:dyDescent="0.2">
      <c r="A10" s="270"/>
      <c r="B10" s="132" t="s">
        <v>1623</v>
      </c>
      <c r="C10" s="132" t="s">
        <v>1624</v>
      </c>
      <c r="D10" s="132" t="s">
        <v>1625</v>
      </c>
      <c r="E10" s="132" t="s">
        <v>231</v>
      </c>
      <c r="F10" s="132">
        <v>39.06</v>
      </c>
      <c r="G10" s="132">
        <v>0</v>
      </c>
      <c r="H10" s="132">
        <v>1.82</v>
      </c>
      <c r="I10" s="132">
        <v>37.24</v>
      </c>
      <c r="J10" s="132">
        <v>0</v>
      </c>
      <c r="K10" s="133">
        <v>2</v>
      </c>
      <c r="L10" s="135">
        <f>G10*K10</f>
        <v>0</v>
      </c>
      <c r="M10" s="135">
        <f>K10*H10</f>
        <v>3.64</v>
      </c>
      <c r="N10" s="135">
        <f>K10*I10</f>
        <v>74.48</v>
      </c>
      <c r="O10" s="135">
        <f>J10*K10</f>
        <v>0</v>
      </c>
    </row>
    <row r="11" spans="1:15" s="74" customFormat="1" ht="31.9" customHeight="1" x14ac:dyDescent="0.2">
      <c r="A11" s="271"/>
      <c r="B11" s="132">
        <v>188</v>
      </c>
      <c r="C11" s="132" t="s">
        <v>239</v>
      </c>
      <c r="D11" s="132" t="s">
        <v>240</v>
      </c>
      <c r="E11" s="132" t="s">
        <v>56</v>
      </c>
      <c r="F11" s="132">
        <v>48.7</v>
      </c>
      <c r="G11" s="132">
        <v>37.912950000000002</v>
      </c>
      <c r="H11" s="132">
        <v>1.82</v>
      </c>
      <c r="I11" s="132">
        <v>0</v>
      </c>
      <c r="J11" s="132">
        <v>46.88</v>
      </c>
      <c r="K11" s="133">
        <v>1</v>
      </c>
      <c r="L11" s="135">
        <f>G11*K11</f>
        <v>37.912950000000002</v>
      </c>
      <c r="M11" s="135">
        <f>K11*H11</f>
        <v>1.82</v>
      </c>
      <c r="N11" s="135">
        <f>K11*I11</f>
        <v>0</v>
      </c>
      <c r="O11" s="135">
        <f>J11*K11</f>
        <v>46.88</v>
      </c>
    </row>
    <row r="12" spans="1:15" s="74" customFormat="1" ht="34.9" customHeight="1" x14ac:dyDescent="0.2">
      <c r="A12" s="269" t="s">
        <v>1645</v>
      </c>
      <c r="B12" s="132" t="s">
        <v>1623</v>
      </c>
      <c r="C12" s="132" t="s">
        <v>1624</v>
      </c>
      <c r="D12" s="132" t="s">
        <v>1625</v>
      </c>
      <c r="E12" s="132" t="s">
        <v>231</v>
      </c>
      <c r="F12" s="132">
        <v>39.06</v>
      </c>
      <c r="G12" s="132">
        <v>0</v>
      </c>
      <c r="H12" s="132">
        <v>1.82</v>
      </c>
      <c r="I12" s="132">
        <v>37.24</v>
      </c>
      <c r="J12" s="132">
        <v>0</v>
      </c>
      <c r="K12" s="133">
        <v>3</v>
      </c>
      <c r="L12" s="135">
        <f>G12*K12</f>
        <v>0</v>
      </c>
      <c r="M12" s="135">
        <f>K12*H12</f>
        <v>5.46</v>
      </c>
      <c r="N12" s="135">
        <f>K12*I12</f>
        <v>111.72</v>
      </c>
      <c r="O12" s="135">
        <f>J12*K12</f>
        <v>0</v>
      </c>
    </row>
    <row r="13" spans="1:15" s="74" customFormat="1" ht="34.9" customHeight="1" x14ac:dyDescent="0.2">
      <c r="A13" s="271"/>
      <c r="B13" s="132">
        <v>188</v>
      </c>
      <c r="C13" s="132" t="s">
        <v>239</v>
      </c>
      <c r="D13" s="132" t="s">
        <v>240</v>
      </c>
      <c r="E13" s="132" t="s">
        <v>56</v>
      </c>
      <c r="F13" s="132">
        <v>48.7</v>
      </c>
      <c r="G13" s="132">
        <v>37.912950000000002</v>
      </c>
      <c r="H13" s="132">
        <v>1.82</v>
      </c>
      <c r="I13" s="132">
        <v>0</v>
      </c>
      <c r="J13" s="132">
        <v>46.88</v>
      </c>
      <c r="K13" s="133">
        <v>1</v>
      </c>
      <c r="L13" s="135">
        <f t="shared" ref="L13:L75" si="4">G13*K13</f>
        <v>37.912950000000002</v>
      </c>
      <c r="M13" s="135">
        <f t="shared" ref="M13:M75" si="5">K13*H13</f>
        <v>1.82</v>
      </c>
      <c r="N13" s="135">
        <f t="shared" ref="N13:N75" si="6">K13*I13</f>
        <v>0</v>
      </c>
      <c r="O13" s="135">
        <f t="shared" ref="O13:O75" si="7">J13*K13</f>
        <v>46.88</v>
      </c>
    </row>
    <row r="14" spans="1:15" s="74" customFormat="1" ht="82.5" customHeight="1" x14ac:dyDescent="0.2">
      <c r="A14" s="261" t="s">
        <v>1646</v>
      </c>
      <c r="B14" s="132">
        <v>22</v>
      </c>
      <c r="C14" s="132" t="s">
        <v>98</v>
      </c>
      <c r="D14" s="132" t="s">
        <v>107</v>
      </c>
      <c r="E14" s="132" t="s">
        <v>58</v>
      </c>
      <c r="F14" s="132">
        <v>28.01</v>
      </c>
      <c r="G14" s="132">
        <v>28.009999999999998</v>
      </c>
      <c r="H14" s="132">
        <v>1.82</v>
      </c>
      <c r="I14" s="132">
        <v>0</v>
      </c>
      <c r="J14" s="132">
        <v>26.19</v>
      </c>
      <c r="K14" s="133">
        <v>1</v>
      </c>
      <c r="L14" s="135">
        <f t="shared" si="4"/>
        <v>28.009999999999998</v>
      </c>
      <c r="M14" s="135">
        <f t="shared" si="5"/>
        <v>1.82</v>
      </c>
      <c r="N14" s="135">
        <f t="shared" si="6"/>
        <v>0</v>
      </c>
      <c r="O14" s="135">
        <f t="shared" si="7"/>
        <v>26.19</v>
      </c>
    </row>
    <row r="15" spans="1:15" s="74" customFormat="1" ht="27" customHeight="1" x14ac:dyDescent="0.2">
      <c r="A15" s="269" t="s">
        <v>1713</v>
      </c>
      <c r="B15" s="132" t="s">
        <v>1623</v>
      </c>
      <c r="C15" s="132" t="s">
        <v>1624</v>
      </c>
      <c r="D15" s="132" t="s">
        <v>1625</v>
      </c>
      <c r="E15" s="132" t="s">
        <v>231</v>
      </c>
      <c r="F15" s="132">
        <v>39.06</v>
      </c>
      <c r="G15" s="132">
        <v>0</v>
      </c>
      <c r="H15" s="132">
        <v>1.82</v>
      </c>
      <c r="I15" s="132">
        <v>37.24</v>
      </c>
      <c r="J15" s="132">
        <v>0</v>
      </c>
      <c r="K15" s="133">
        <v>1.5</v>
      </c>
      <c r="L15" s="135">
        <f t="shared" si="4"/>
        <v>0</v>
      </c>
      <c r="M15" s="135">
        <f t="shared" si="5"/>
        <v>2.73</v>
      </c>
      <c r="N15" s="135">
        <f t="shared" si="6"/>
        <v>55.86</v>
      </c>
      <c r="O15" s="135">
        <f t="shared" si="7"/>
        <v>0</v>
      </c>
    </row>
    <row r="16" spans="1:15" s="74" customFormat="1" ht="27" customHeight="1" x14ac:dyDescent="0.2">
      <c r="A16" s="270"/>
      <c r="B16" s="132">
        <v>188</v>
      </c>
      <c r="C16" s="132" t="s">
        <v>239</v>
      </c>
      <c r="D16" s="132" t="s">
        <v>240</v>
      </c>
      <c r="E16" s="132" t="s">
        <v>56</v>
      </c>
      <c r="F16" s="132">
        <v>48.7</v>
      </c>
      <c r="G16" s="132">
        <v>37.912950000000002</v>
      </c>
      <c r="H16" s="132">
        <v>1.82</v>
      </c>
      <c r="I16" s="132">
        <v>0</v>
      </c>
      <c r="J16" s="132">
        <v>46.88</v>
      </c>
      <c r="K16" s="133">
        <v>1</v>
      </c>
      <c r="L16" s="135">
        <f t="shared" si="4"/>
        <v>37.912950000000002</v>
      </c>
      <c r="M16" s="135">
        <f t="shared" si="5"/>
        <v>1.82</v>
      </c>
      <c r="N16" s="135">
        <f t="shared" si="6"/>
        <v>0</v>
      </c>
      <c r="O16" s="135">
        <f t="shared" si="7"/>
        <v>46.88</v>
      </c>
    </row>
    <row r="17" spans="1:15" s="74" customFormat="1" ht="27" customHeight="1" x14ac:dyDescent="0.2">
      <c r="A17" s="270"/>
      <c r="B17" s="132">
        <v>16</v>
      </c>
      <c r="C17" s="132" t="s">
        <v>86</v>
      </c>
      <c r="D17" s="132" t="s">
        <v>95</v>
      </c>
      <c r="E17" s="132" t="s">
        <v>58</v>
      </c>
      <c r="F17" s="132">
        <v>56.02</v>
      </c>
      <c r="G17" s="132">
        <v>56.019999999999996</v>
      </c>
      <c r="H17" s="132">
        <v>3.64</v>
      </c>
      <c r="I17" s="132">
        <v>0</v>
      </c>
      <c r="J17" s="132">
        <v>52.38</v>
      </c>
      <c r="K17" s="133">
        <v>1</v>
      </c>
      <c r="L17" s="135">
        <f t="shared" si="4"/>
        <v>56.019999999999996</v>
      </c>
      <c r="M17" s="135">
        <f t="shared" si="5"/>
        <v>3.64</v>
      </c>
      <c r="N17" s="135">
        <f t="shared" si="6"/>
        <v>0</v>
      </c>
      <c r="O17" s="135">
        <f t="shared" si="7"/>
        <v>52.38</v>
      </c>
    </row>
    <row r="18" spans="1:15" s="74" customFormat="1" ht="31.15" customHeight="1" x14ac:dyDescent="0.2">
      <c r="A18" s="269" t="s">
        <v>1647</v>
      </c>
      <c r="B18" s="132">
        <v>22</v>
      </c>
      <c r="C18" s="132" t="s">
        <v>98</v>
      </c>
      <c r="D18" s="132" t="s">
        <v>107</v>
      </c>
      <c r="E18" s="132" t="s">
        <v>58</v>
      </c>
      <c r="F18" s="132">
        <v>28.01</v>
      </c>
      <c r="G18" s="132">
        <v>28.009999999999998</v>
      </c>
      <c r="H18" s="132">
        <v>1.82</v>
      </c>
      <c r="I18" s="132">
        <v>0</v>
      </c>
      <c r="J18" s="132">
        <v>26.19</v>
      </c>
      <c r="K18" s="133">
        <v>1</v>
      </c>
      <c r="L18" s="135">
        <f t="shared" si="4"/>
        <v>28.009999999999998</v>
      </c>
      <c r="M18" s="135">
        <f t="shared" si="5"/>
        <v>1.82</v>
      </c>
      <c r="N18" s="135">
        <f t="shared" si="6"/>
        <v>0</v>
      </c>
      <c r="O18" s="135">
        <f t="shared" si="7"/>
        <v>26.19</v>
      </c>
    </row>
    <row r="19" spans="1:15" s="74" customFormat="1" ht="31.15" customHeight="1" x14ac:dyDescent="0.2">
      <c r="A19" s="270"/>
      <c r="B19" s="132" t="s">
        <v>1623</v>
      </c>
      <c r="C19" s="132" t="s">
        <v>1624</v>
      </c>
      <c r="D19" s="132" t="s">
        <v>1625</v>
      </c>
      <c r="E19" s="132" t="s">
        <v>231</v>
      </c>
      <c r="F19" s="132">
        <v>39.06</v>
      </c>
      <c r="G19" s="132">
        <v>0</v>
      </c>
      <c r="H19" s="132">
        <v>1.82</v>
      </c>
      <c r="I19" s="132">
        <v>37.24</v>
      </c>
      <c r="J19" s="132">
        <v>0</v>
      </c>
      <c r="K19" s="133">
        <v>2</v>
      </c>
      <c r="L19" s="135">
        <f t="shared" si="4"/>
        <v>0</v>
      </c>
      <c r="M19" s="135">
        <f t="shared" si="5"/>
        <v>3.64</v>
      </c>
      <c r="N19" s="135">
        <f t="shared" si="6"/>
        <v>74.48</v>
      </c>
      <c r="O19" s="135">
        <f t="shared" si="7"/>
        <v>0</v>
      </c>
    </row>
    <row r="20" spans="1:15" s="74" customFormat="1" ht="31.15" customHeight="1" x14ac:dyDescent="0.2">
      <c r="A20" s="271"/>
      <c r="B20" s="132">
        <v>188</v>
      </c>
      <c r="C20" s="132" t="s">
        <v>239</v>
      </c>
      <c r="D20" s="132" t="s">
        <v>240</v>
      </c>
      <c r="E20" s="132" t="s">
        <v>56</v>
      </c>
      <c r="F20" s="132">
        <v>48.7</v>
      </c>
      <c r="G20" s="132">
        <v>37.912950000000002</v>
      </c>
      <c r="H20" s="132">
        <v>1.82</v>
      </c>
      <c r="I20" s="132">
        <v>0</v>
      </c>
      <c r="J20" s="132">
        <v>46.88</v>
      </c>
      <c r="K20" s="133">
        <v>1</v>
      </c>
      <c r="L20" s="135">
        <f t="shared" si="4"/>
        <v>37.912950000000002</v>
      </c>
      <c r="M20" s="135">
        <f t="shared" si="5"/>
        <v>1.82</v>
      </c>
      <c r="N20" s="135">
        <f t="shared" si="6"/>
        <v>0</v>
      </c>
      <c r="O20" s="135">
        <f t="shared" si="7"/>
        <v>46.88</v>
      </c>
    </row>
    <row r="21" spans="1:15" s="74" customFormat="1" ht="33.6" customHeight="1" x14ac:dyDescent="0.2">
      <c r="A21" s="269" t="s">
        <v>1648</v>
      </c>
      <c r="B21" s="132" t="s">
        <v>1623</v>
      </c>
      <c r="C21" s="132" t="s">
        <v>1624</v>
      </c>
      <c r="D21" s="132" t="s">
        <v>1625</v>
      </c>
      <c r="E21" s="132" t="s">
        <v>231</v>
      </c>
      <c r="F21" s="132">
        <v>39.06</v>
      </c>
      <c r="G21" s="132">
        <v>0</v>
      </c>
      <c r="H21" s="132">
        <v>1.82</v>
      </c>
      <c r="I21" s="132">
        <v>37.24</v>
      </c>
      <c r="J21" s="132">
        <v>0</v>
      </c>
      <c r="K21" s="133">
        <v>1</v>
      </c>
      <c r="L21" s="135">
        <f t="shared" si="4"/>
        <v>0</v>
      </c>
      <c r="M21" s="135">
        <f t="shared" si="5"/>
        <v>1.82</v>
      </c>
      <c r="N21" s="135">
        <f t="shared" si="6"/>
        <v>37.24</v>
      </c>
      <c r="O21" s="135">
        <f t="shared" si="7"/>
        <v>0</v>
      </c>
    </row>
    <row r="22" spans="1:15" s="74" customFormat="1" ht="33.6" customHeight="1" x14ac:dyDescent="0.2">
      <c r="A22" s="271"/>
      <c r="B22" s="132">
        <v>188</v>
      </c>
      <c r="C22" s="132" t="s">
        <v>239</v>
      </c>
      <c r="D22" s="132" t="s">
        <v>240</v>
      </c>
      <c r="E22" s="132" t="s">
        <v>56</v>
      </c>
      <c r="F22" s="132">
        <v>48.7</v>
      </c>
      <c r="G22" s="132">
        <v>37.912950000000002</v>
      </c>
      <c r="H22" s="132">
        <v>1.82</v>
      </c>
      <c r="I22" s="132">
        <v>0</v>
      </c>
      <c r="J22" s="132">
        <v>46.88</v>
      </c>
      <c r="K22" s="133">
        <v>1</v>
      </c>
      <c r="L22" s="135">
        <f t="shared" si="4"/>
        <v>37.912950000000002</v>
      </c>
      <c r="M22" s="135">
        <f t="shared" si="5"/>
        <v>1.82</v>
      </c>
      <c r="N22" s="135">
        <f t="shared" si="6"/>
        <v>0</v>
      </c>
      <c r="O22" s="135">
        <f t="shared" si="7"/>
        <v>46.88</v>
      </c>
    </row>
    <row r="23" spans="1:15" s="74" customFormat="1" ht="33.6" customHeight="1" x14ac:dyDescent="0.2">
      <c r="A23" s="269" t="s">
        <v>1655</v>
      </c>
      <c r="B23" s="132" t="s">
        <v>1623</v>
      </c>
      <c r="C23" s="132" t="s">
        <v>1624</v>
      </c>
      <c r="D23" s="132" t="s">
        <v>1625</v>
      </c>
      <c r="E23" s="132" t="s">
        <v>231</v>
      </c>
      <c r="F23" s="132">
        <v>39.06</v>
      </c>
      <c r="G23" s="132">
        <v>0</v>
      </c>
      <c r="H23" s="132">
        <v>1.82</v>
      </c>
      <c r="I23" s="132">
        <v>37.24</v>
      </c>
      <c r="J23" s="132">
        <v>0</v>
      </c>
      <c r="K23" s="133">
        <v>2.5</v>
      </c>
      <c r="L23" s="135">
        <f t="shared" si="4"/>
        <v>0</v>
      </c>
      <c r="M23" s="135">
        <f t="shared" si="5"/>
        <v>4.55</v>
      </c>
      <c r="N23" s="135">
        <f t="shared" si="6"/>
        <v>93.100000000000009</v>
      </c>
      <c r="O23" s="135">
        <f t="shared" si="7"/>
        <v>0</v>
      </c>
    </row>
    <row r="24" spans="1:15" s="74" customFormat="1" ht="33.6" customHeight="1" x14ac:dyDescent="0.2">
      <c r="A24" s="271"/>
      <c r="B24" s="132">
        <v>188</v>
      </c>
      <c r="C24" s="132" t="s">
        <v>239</v>
      </c>
      <c r="D24" s="132" t="s">
        <v>240</v>
      </c>
      <c r="E24" s="132" t="s">
        <v>56</v>
      </c>
      <c r="F24" s="132">
        <v>48.7</v>
      </c>
      <c r="G24" s="132">
        <v>37.912950000000002</v>
      </c>
      <c r="H24" s="132">
        <v>1.82</v>
      </c>
      <c r="I24" s="132">
        <v>0</v>
      </c>
      <c r="J24" s="132">
        <v>46.88</v>
      </c>
      <c r="K24" s="133">
        <v>1</v>
      </c>
      <c r="L24" s="135">
        <f t="shared" si="4"/>
        <v>37.912950000000002</v>
      </c>
      <c r="M24" s="135">
        <f t="shared" si="5"/>
        <v>1.82</v>
      </c>
      <c r="N24" s="135">
        <f t="shared" si="6"/>
        <v>0</v>
      </c>
      <c r="O24" s="135">
        <f t="shared" si="7"/>
        <v>46.88</v>
      </c>
    </row>
    <row r="25" spans="1:15" s="74" customFormat="1" ht="34.9" customHeight="1" x14ac:dyDescent="0.2">
      <c r="A25" s="269" t="s">
        <v>1716</v>
      </c>
      <c r="B25" s="132" t="s">
        <v>1623</v>
      </c>
      <c r="C25" s="132" t="s">
        <v>1624</v>
      </c>
      <c r="D25" s="132" t="s">
        <v>1625</v>
      </c>
      <c r="E25" s="132" t="s">
        <v>231</v>
      </c>
      <c r="F25" s="132">
        <v>39.06</v>
      </c>
      <c r="G25" s="132">
        <v>0</v>
      </c>
      <c r="H25" s="132">
        <v>1.82</v>
      </c>
      <c r="I25" s="132">
        <v>37.24</v>
      </c>
      <c r="J25" s="132">
        <v>0</v>
      </c>
      <c r="K25" s="133">
        <v>4.5</v>
      </c>
      <c r="L25" s="135">
        <f t="shared" si="4"/>
        <v>0</v>
      </c>
      <c r="M25" s="135">
        <f t="shared" si="5"/>
        <v>8.19</v>
      </c>
      <c r="N25" s="135">
        <f t="shared" si="6"/>
        <v>167.58</v>
      </c>
      <c r="O25" s="135">
        <f t="shared" si="7"/>
        <v>0</v>
      </c>
    </row>
    <row r="26" spans="1:15" s="74" customFormat="1" ht="34.9" customHeight="1" x14ac:dyDescent="0.2">
      <c r="A26" s="271"/>
      <c r="B26" s="132">
        <v>188</v>
      </c>
      <c r="C26" s="132" t="s">
        <v>239</v>
      </c>
      <c r="D26" s="132" t="s">
        <v>240</v>
      </c>
      <c r="E26" s="132" t="s">
        <v>56</v>
      </c>
      <c r="F26" s="132">
        <v>48.7</v>
      </c>
      <c r="G26" s="132">
        <v>37.912950000000002</v>
      </c>
      <c r="H26" s="132">
        <v>1.82</v>
      </c>
      <c r="I26" s="132">
        <v>0</v>
      </c>
      <c r="J26" s="132">
        <v>46.88</v>
      </c>
      <c r="K26" s="133">
        <v>1</v>
      </c>
      <c r="L26" s="135">
        <f t="shared" si="4"/>
        <v>37.912950000000002</v>
      </c>
      <c r="M26" s="135">
        <f t="shared" si="5"/>
        <v>1.82</v>
      </c>
      <c r="N26" s="135">
        <f t="shared" si="6"/>
        <v>0</v>
      </c>
      <c r="O26" s="135">
        <f t="shared" si="7"/>
        <v>46.88</v>
      </c>
    </row>
    <row r="27" spans="1:15" s="74" customFormat="1" ht="34.9" customHeight="1" x14ac:dyDescent="0.2">
      <c r="A27" s="269" t="s">
        <v>1684</v>
      </c>
      <c r="B27" s="132" t="s">
        <v>1623</v>
      </c>
      <c r="C27" s="132" t="s">
        <v>1624</v>
      </c>
      <c r="D27" s="132" t="s">
        <v>1625</v>
      </c>
      <c r="E27" s="132" t="s">
        <v>231</v>
      </c>
      <c r="F27" s="132">
        <v>39.06</v>
      </c>
      <c r="G27" s="132">
        <v>0</v>
      </c>
      <c r="H27" s="132">
        <v>1.82</v>
      </c>
      <c r="I27" s="132">
        <v>37.24</v>
      </c>
      <c r="J27" s="132">
        <v>0</v>
      </c>
      <c r="K27" s="133">
        <v>1</v>
      </c>
      <c r="L27" s="135">
        <f t="shared" si="4"/>
        <v>0</v>
      </c>
      <c r="M27" s="135">
        <f t="shared" si="5"/>
        <v>1.82</v>
      </c>
      <c r="N27" s="135">
        <f t="shared" si="6"/>
        <v>37.24</v>
      </c>
      <c r="O27" s="135">
        <f t="shared" si="7"/>
        <v>0</v>
      </c>
    </row>
    <row r="28" spans="1:15" s="74" customFormat="1" ht="34.9" customHeight="1" x14ac:dyDescent="0.2">
      <c r="A28" s="271"/>
      <c r="B28" s="132">
        <v>188</v>
      </c>
      <c r="C28" s="132" t="s">
        <v>239</v>
      </c>
      <c r="D28" s="132" t="s">
        <v>240</v>
      </c>
      <c r="E28" s="132" t="s">
        <v>56</v>
      </c>
      <c r="F28" s="132">
        <v>48.7</v>
      </c>
      <c r="G28" s="132">
        <v>37.912950000000002</v>
      </c>
      <c r="H28" s="132">
        <v>1.82</v>
      </c>
      <c r="I28" s="132">
        <v>0</v>
      </c>
      <c r="J28" s="132">
        <v>46.88</v>
      </c>
      <c r="K28" s="133">
        <v>1</v>
      </c>
      <c r="L28" s="135">
        <f t="shared" si="4"/>
        <v>37.912950000000002</v>
      </c>
      <c r="M28" s="135">
        <f t="shared" si="5"/>
        <v>1.82</v>
      </c>
      <c r="N28" s="135">
        <f t="shared" si="6"/>
        <v>0</v>
      </c>
      <c r="O28" s="135">
        <f t="shared" si="7"/>
        <v>46.88</v>
      </c>
    </row>
    <row r="29" spans="1:15" s="74" customFormat="1" ht="48" customHeight="1" x14ac:dyDescent="0.2">
      <c r="A29" s="269" t="s">
        <v>1720</v>
      </c>
      <c r="B29" s="132" t="s">
        <v>1623</v>
      </c>
      <c r="C29" s="132" t="s">
        <v>1624</v>
      </c>
      <c r="D29" s="132" t="s">
        <v>1625</v>
      </c>
      <c r="E29" s="132" t="s">
        <v>231</v>
      </c>
      <c r="F29" s="132">
        <v>39.06</v>
      </c>
      <c r="G29" s="132">
        <v>0</v>
      </c>
      <c r="H29" s="132">
        <v>1.82</v>
      </c>
      <c r="I29" s="132">
        <v>37.24</v>
      </c>
      <c r="J29" s="132">
        <v>0</v>
      </c>
      <c r="K29" s="133">
        <v>0.5</v>
      </c>
      <c r="L29" s="135">
        <f t="shared" si="4"/>
        <v>0</v>
      </c>
      <c r="M29" s="135">
        <f t="shared" si="5"/>
        <v>0.91</v>
      </c>
      <c r="N29" s="135">
        <f t="shared" si="6"/>
        <v>18.62</v>
      </c>
      <c r="O29" s="135">
        <f t="shared" si="7"/>
        <v>0</v>
      </c>
    </row>
    <row r="30" spans="1:15" s="74" customFormat="1" ht="48" customHeight="1" x14ac:dyDescent="0.2">
      <c r="A30" s="271"/>
      <c r="B30" s="132">
        <v>188</v>
      </c>
      <c r="C30" s="132" t="s">
        <v>239</v>
      </c>
      <c r="D30" s="132" t="s">
        <v>240</v>
      </c>
      <c r="E30" s="132" t="s">
        <v>56</v>
      </c>
      <c r="F30" s="132">
        <v>48.7</v>
      </c>
      <c r="G30" s="132">
        <v>37.912950000000002</v>
      </c>
      <c r="H30" s="132">
        <v>1.82</v>
      </c>
      <c r="I30" s="132">
        <v>0</v>
      </c>
      <c r="J30" s="132">
        <v>46.88</v>
      </c>
      <c r="K30" s="133">
        <v>0.5</v>
      </c>
      <c r="L30" s="135">
        <f t="shared" si="4"/>
        <v>18.956475000000001</v>
      </c>
      <c r="M30" s="135">
        <f t="shared" si="5"/>
        <v>0.91</v>
      </c>
      <c r="N30" s="135">
        <f t="shared" si="6"/>
        <v>0</v>
      </c>
      <c r="O30" s="135">
        <f t="shared" si="7"/>
        <v>23.44</v>
      </c>
    </row>
    <row r="31" spans="1:15" s="74" customFormat="1" ht="43.15" customHeight="1" x14ac:dyDescent="0.2">
      <c r="A31" s="269" t="s">
        <v>1695</v>
      </c>
      <c r="B31" s="132">
        <v>22</v>
      </c>
      <c r="C31" s="132" t="s">
        <v>98</v>
      </c>
      <c r="D31" s="132" t="s">
        <v>107</v>
      </c>
      <c r="E31" s="132" t="s">
        <v>58</v>
      </c>
      <c r="F31" s="132">
        <v>28.01</v>
      </c>
      <c r="G31" s="132">
        <v>28.009999999999998</v>
      </c>
      <c r="H31" s="132">
        <v>1.82</v>
      </c>
      <c r="I31" s="132">
        <v>0</v>
      </c>
      <c r="J31" s="132">
        <v>26.19</v>
      </c>
      <c r="K31" s="133">
        <v>1</v>
      </c>
      <c r="L31" s="135">
        <f t="shared" si="4"/>
        <v>28.009999999999998</v>
      </c>
      <c r="M31" s="135">
        <f t="shared" si="5"/>
        <v>1.82</v>
      </c>
      <c r="N31" s="135">
        <f t="shared" si="6"/>
        <v>0</v>
      </c>
      <c r="O31" s="135">
        <f t="shared" si="7"/>
        <v>26.19</v>
      </c>
    </row>
    <row r="32" spans="1:15" s="74" customFormat="1" ht="43.15" customHeight="1" x14ac:dyDescent="0.2">
      <c r="A32" s="270"/>
      <c r="B32" s="132" t="s">
        <v>1623</v>
      </c>
      <c r="C32" s="132" t="s">
        <v>1624</v>
      </c>
      <c r="D32" s="132" t="s">
        <v>1625</v>
      </c>
      <c r="E32" s="132" t="s">
        <v>231</v>
      </c>
      <c r="F32" s="132">
        <v>39.06</v>
      </c>
      <c r="G32" s="132">
        <v>0</v>
      </c>
      <c r="H32" s="132">
        <v>1.82</v>
      </c>
      <c r="I32" s="132">
        <v>37.24</v>
      </c>
      <c r="J32" s="132">
        <v>0</v>
      </c>
      <c r="K32" s="133">
        <v>5</v>
      </c>
      <c r="L32" s="135">
        <f t="shared" si="4"/>
        <v>0</v>
      </c>
      <c r="M32" s="135">
        <f t="shared" si="5"/>
        <v>9.1</v>
      </c>
      <c r="N32" s="135">
        <f t="shared" si="6"/>
        <v>186.20000000000002</v>
      </c>
      <c r="O32" s="135">
        <f t="shared" si="7"/>
        <v>0</v>
      </c>
    </row>
    <row r="33" spans="1:15" s="74" customFormat="1" ht="43.15" customHeight="1" x14ac:dyDescent="0.2">
      <c r="A33" s="270"/>
      <c r="B33" s="132">
        <v>188</v>
      </c>
      <c r="C33" s="132" t="s">
        <v>239</v>
      </c>
      <c r="D33" s="132" t="s">
        <v>240</v>
      </c>
      <c r="E33" s="132" t="s">
        <v>56</v>
      </c>
      <c r="F33" s="132">
        <v>48.7</v>
      </c>
      <c r="G33" s="132">
        <v>37.912950000000002</v>
      </c>
      <c r="H33" s="132">
        <v>1.82</v>
      </c>
      <c r="I33" s="132">
        <v>0</v>
      </c>
      <c r="J33" s="132">
        <v>46.88</v>
      </c>
      <c r="K33" s="133">
        <v>1</v>
      </c>
      <c r="L33" s="135">
        <f t="shared" si="4"/>
        <v>37.912950000000002</v>
      </c>
      <c r="M33" s="135">
        <f t="shared" si="5"/>
        <v>1.82</v>
      </c>
      <c r="N33" s="135">
        <f t="shared" si="6"/>
        <v>0</v>
      </c>
      <c r="O33" s="135">
        <f t="shared" si="7"/>
        <v>46.88</v>
      </c>
    </row>
    <row r="34" spans="1:15" s="74" customFormat="1" ht="51.75" customHeight="1" x14ac:dyDescent="0.2">
      <c r="A34" s="271"/>
      <c r="B34" s="132">
        <v>16</v>
      </c>
      <c r="C34" s="132" t="s">
        <v>86</v>
      </c>
      <c r="D34" s="132" t="s">
        <v>95</v>
      </c>
      <c r="E34" s="132" t="s">
        <v>58</v>
      </c>
      <c r="F34" s="132">
        <v>56.02</v>
      </c>
      <c r="G34" s="132">
        <v>56.019999999999996</v>
      </c>
      <c r="H34" s="132">
        <v>3.64</v>
      </c>
      <c r="I34" s="132">
        <v>0</v>
      </c>
      <c r="J34" s="132">
        <v>52.38</v>
      </c>
      <c r="K34" s="133">
        <v>1</v>
      </c>
      <c r="L34" s="135">
        <f t="shared" si="4"/>
        <v>56.019999999999996</v>
      </c>
      <c r="M34" s="135">
        <f t="shared" si="5"/>
        <v>3.64</v>
      </c>
      <c r="N34" s="135">
        <f t="shared" si="6"/>
        <v>0</v>
      </c>
      <c r="O34" s="135">
        <f t="shared" si="7"/>
        <v>52.38</v>
      </c>
    </row>
    <row r="35" spans="1:15" s="74" customFormat="1" ht="43.15" customHeight="1" x14ac:dyDescent="0.2">
      <c r="A35" s="269" t="s">
        <v>1705</v>
      </c>
      <c r="B35" s="132" t="s">
        <v>1623</v>
      </c>
      <c r="C35" s="132" t="s">
        <v>1624</v>
      </c>
      <c r="D35" s="132" t="s">
        <v>1625</v>
      </c>
      <c r="E35" s="132" t="s">
        <v>231</v>
      </c>
      <c r="F35" s="132">
        <v>39.06</v>
      </c>
      <c r="G35" s="132">
        <v>0</v>
      </c>
      <c r="H35" s="132">
        <v>1.82</v>
      </c>
      <c r="I35" s="132">
        <v>37.24</v>
      </c>
      <c r="J35" s="132">
        <v>0</v>
      </c>
      <c r="K35" s="133">
        <v>1</v>
      </c>
      <c r="L35" s="135">
        <f t="shared" si="4"/>
        <v>0</v>
      </c>
      <c r="M35" s="135">
        <f t="shared" si="5"/>
        <v>1.82</v>
      </c>
      <c r="N35" s="135">
        <f t="shared" si="6"/>
        <v>37.24</v>
      </c>
      <c r="O35" s="135">
        <f t="shared" si="7"/>
        <v>0</v>
      </c>
    </row>
    <row r="36" spans="1:15" s="74" customFormat="1" ht="43.15" customHeight="1" x14ac:dyDescent="0.2">
      <c r="A36" s="270"/>
      <c r="B36" s="132">
        <v>188</v>
      </c>
      <c r="C36" s="132" t="s">
        <v>239</v>
      </c>
      <c r="D36" s="132" t="s">
        <v>240</v>
      </c>
      <c r="E36" s="132" t="s">
        <v>56</v>
      </c>
      <c r="F36" s="132">
        <v>48.7</v>
      </c>
      <c r="G36" s="132">
        <v>37.912950000000002</v>
      </c>
      <c r="H36" s="132">
        <v>1.82</v>
      </c>
      <c r="I36" s="132">
        <v>0</v>
      </c>
      <c r="J36" s="132">
        <v>46.88</v>
      </c>
      <c r="K36" s="133">
        <v>1</v>
      </c>
      <c r="L36" s="135">
        <f t="shared" ref="L36" si="8">G36*K36</f>
        <v>37.912950000000002</v>
      </c>
      <c r="M36" s="135">
        <f t="shared" ref="M36" si="9">K36*H36</f>
        <v>1.82</v>
      </c>
      <c r="N36" s="135">
        <f t="shared" ref="N36" si="10">K36*I36</f>
        <v>0</v>
      </c>
      <c r="O36" s="135">
        <f t="shared" ref="O36" si="11">J36*K36</f>
        <v>46.88</v>
      </c>
    </row>
    <row r="37" spans="1:15" ht="23.45" hidden="1" customHeight="1" x14ac:dyDescent="0.2">
      <c r="A37" s="134"/>
      <c r="B37" s="132"/>
      <c r="C37" s="132"/>
      <c r="D37" s="132"/>
      <c r="E37" s="132"/>
      <c r="F37" s="132"/>
      <c r="G37" s="132"/>
      <c r="H37" s="132"/>
      <c r="I37" s="132"/>
      <c r="J37" s="132"/>
      <c r="K37" s="99">
        <v>5</v>
      </c>
      <c r="L37" s="51">
        <f t="shared" si="4"/>
        <v>0</v>
      </c>
      <c r="M37" s="51">
        <f t="shared" si="5"/>
        <v>0</v>
      </c>
      <c r="N37" s="51">
        <f t="shared" si="6"/>
        <v>0</v>
      </c>
      <c r="O37" s="51">
        <f t="shared" si="7"/>
        <v>0</v>
      </c>
    </row>
    <row r="38" spans="1:15" ht="23.45" hidden="1" customHeight="1" x14ac:dyDescent="0.2">
      <c r="A38" s="134"/>
      <c r="B38" s="61"/>
      <c r="C38" s="61"/>
      <c r="D38" s="61"/>
      <c r="E38" s="61"/>
      <c r="F38" s="61"/>
      <c r="G38" s="61"/>
      <c r="H38" s="61"/>
      <c r="I38" s="61"/>
      <c r="J38" s="61"/>
      <c r="K38" s="99">
        <v>1</v>
      </c>
      <c r="L38" s="51">
        <f t="shared" si="4"/>
        <v>0</v>
      </c>
      <c r="M38" s="51">
        <f t="shared" si="5"/>
        <v>0</v>
      </c>
      <c r="N38" s="51">
        <f t="shared" si="6"/>
        <v>0</v>
      </c>
      <c r="O38" s="51">
        <f t="shared" si="7"/>
        <v>0</v>
      </c>
    </row>
    <row r="39" spans="1:15" ht="23.45" hidden="1" customHeight="1" x14ac:dyDescent="0.2">
      <c r="A39" s="134"/>
      <c r="B39" s="61"/>
      <c r="C39" s="61"/>
      <c r="D39" s="61"/>
      <c r="E39" s="61"/>
      <c r="F39" s="61"/>
      <c r="G39" s="61"/>
      <c r="H39" s="61"/>
      <c r="I39" s="61"/>
      <c r="J39" s="61"/>
      <c r="K39" s="99">
        <v>1</v>
      </c>
      <c r="L39" s="51">
        <f t="shared" si="4"/>
        <v>0</v>
      </c>
      <c r="M39" s="51">
        <f t="shared" si="5"/>
        <v>0</v>
      </c>
      <c r="N39" s="51">
        <f t="shared" si="6"/>
        <v>0</v>
      </c>
      <c r="O39" s="51">
        <f t="shared" si="7"/>
        <v>0</v>
      </c>
    </row>
    <row r="40" spans="1:15" ht="23.45" hidden="1" customHeight="1" x14ac:dyDescent="0.2">
      <c r="A40" s="134"/>
      <c r="B40" s="61"/>
      <c r="C40" s="61"/>
      <c r="D40" s="61"/>
      <c r="E40" s="61"/>
      <c r="F40" s="61"/>
      <c r="G40" s="61"/>
      <c r="H40" s="61"/>
      <c r="I40" s="61"/>
      <c r="J40" s="61"/>
      <c r="K40" s="99">
        <v>0.5</v>
      </c>
      <c r="L40" s="51">
        <f t="shared" si="4"/>
        <v>0</v>
      </c>
      <c r="M40" s="51">
        <f t="shared" si="5"/>
        <v>0</v>
      </c>
      <c r="N40" s="51">
        <f t="shared" si="6"/>
        <v>0</v>
      </c>
      <c r="O40" s="51">
        <f t="shared" si="7"/>
        <v>0</v>
      </c>
    </row>
    <row r="41" spans="1:15" hidden="1" x14ac:dyDescent="0.2">
      <c r="A41" s="65"/>
      <c r="B41" s="61"/>
      <c r="C41" s="61"/>
      <c r="D41" s="61"/>
      <c r="E41" s="61"/>
      <c r="F41" s="61"/>
      <c r="G41" s="61"/>
      <c r="H41" s="61"/>
      <c r="I41" s="61"/>
      <c r="J41" s="61"/>
      <c r="K41" s="99"/>
      <c r="L41" s="51">
        <f t="shared" si="4"/>
        <v>0</v>
      </c>
      <c r="M41" s="51">
        <f t="shared" si="5"/>
        <v>0</v>
      </c>
      <c r="N41" s="51">
        <f t="shared" si="6"/>
        <v>0</v>
      </c>
      <c r="O41" s="51">
        <f t="shared" si="7"/>
        <v>0</v>
      </c>
    </row>
    <row r="42" spans="1:15" hidden="1" x14ac:dyDescent="0.2">
      <c r="A42" s="65"/>
      <c r="B42" s="61"/>
      <c r="C42" s="61"/>
      <c r="D42" s="61"/>
      <c r="E42" s="61"/>
      <c r="F42" s="61"/>
      <c r="G42" s="61"/>
      <c r="H42" s="61"/>
      <c r="I42" s="61"/>
      <c r="J42" s="61"/>
      <c r="K42" s="99"/>
      <c r="L42" s="51">
        <f t="shared" si="4"/>
        <v>0</v>
      </c>
      <c r="M42" s="51">
        <f t="shared" si="5"/>
        <v>0</v>
      </c>
      <c r="N42" s="51">
        <f t="shared" si="6"/>
        <v>0</v>
      </c>
      <c r="O42" s="51">
        <f t="shared" si="7"/>
        <v>0</v>
      </c>
    </row>
    <row r="43" spans="1:15" hidden="1" x14ac:dyDescent="0.2">
      <c r="A43" s="65"/>
      <c r="B43" s="61"/>
      <c r="C43" s="61"/>
      <c r="D43" s="61"/>
      <c r="E43" s="61"/>
      <c r="F43" s="61"/>
      <c r="G43" s="61"/>
      <c r="H43" s="61"/>
      <c r="I43" s="61"/>
      <c r="J43" s="61"/>
      <c r="K43" s="99"/>
      <c r="L43" s="51">
        <f t="shared" si="4"/>
        <v>0</v>
      </c>
      <c r="M43" s="51">
        <f t="shared" si="5"/>
        <v>0</v>
      </c>
      <c r="N43" s="51">
        <f t="shared" si="6"/>
        <v>0</v>
      </c>
      <c r="O43" s="51">
        <f t="shared" si="7"/>
        <v>0</v>
      </c>
    </row>
    <row r="44" spans="1:15" hidden="1" x14ac:dyDescent="0.2">
      <c r="A44" s="65"/>
      <c r="B44" s="61"/>
      <c r="C44" s="61"/>
      <c r="D44" s="61"/>
      <c r="E44" s="61"/>
      <c r="F44" s="61"/>
      <c r="G44" s="61"/>
      <c r="H44" s="61"/>
      <c r="I44" s="61"/>
      <c r="J44" s="61"/>
      <c r="K44" s="99"/>
      <c r="L44" s="51">
        <f t="shared" si="4"/>
        <v>0</v>
      </c>
      <c r="M44" s="51">
        <f t="shared" si="5"/>
        <v>0</v>
      </c>
      <c r="N44" s="51">
        <f t="shared" si="6"/>
        <v>0</v>
      </c>
      <c r="O44" s="51">
        <f t="shared" si="7"/>
        <v>0</v>
      </c>
    </row>
    <row r="45" spans="1:15" hidden="1" x14ac:dyDescent="0.2">
      <c r="A45" s="65"/>
      <c r="B45" s="61"/>
      <c r="C45" s="61"/>
      <c r="D45" s="61"/>
      <c r="E45" s="61"/>
      <c r="F45" s="61"/>
      <c r="G45" s="61"/>
      <c r="H45" s="61"/>
      <c r="I45" s="61"/>
      <c r="J45" s="61"/>
      <c r="K45" s="99"/>
      <c r="L45" s="51">
        <f t="shared" si="4"/>
        <v>0</v>
      </c>
      <c r="M45" s="51">
        <f t="shared" si="5"/>
        <v>0</v>
      </c>
      <c r="N45" s="51">
        <f t="shared" si="6"/>
        <v>0</v>
      </c>
      <c r="O45" s="51">
        <f t="shared" si="7"/>
        <v>0</v>
      </c>
    </row>
    <row r="46" spans="1:15" hidden="1" x14ac:dyDescent="0.2">
      <c r="A46" s="65"/>
      <c r="B46" s="61"/>
      <c r="C46" s="61"/>
      <c r="D46" s="61"/>
      <c r="E46" s="61"/>
      <c r="F46" s="61"/>
      <c r="G46" s="61"/>
      <c r="H46" s="61"/>
      <c r="I46" s="61"/>
      <c r="J46" s="61"/>
      <c r="K46" s="99"/>
      <c r="L46" s="51">
        <f t="shared" si="4"/>
        <v>0</v>
      </c>
      <c r="M46" s="51">
        <f t="shared" si="5"/>
        <v>0</v>
      </c>
      <c r="N46" s="51">
        <f t="shared" si="6"/>
        <v>0</v>
      </c>
      <c r="O46" s="51">
        <f t="shared" si="7"/>
        <v>0</v>
      </c>
    </row>
    <row r="47" spans="1:15" hidden="1" x14ac:dyDescent="0.2">
      <c r="A47" s="65"/>
      <c r="B47" s="61"/>
      <c r="C47" s="61"/>
      <c r="D47" s="61"/>
      <c r="E47" s="61"/>
      <c r="F47" s="61"/>
      <c r="G47" s="61"/>
      <c r="H47" s="61"/>
      <c r="I47" s="61"/>
      <c r="J47" s="61"/>
      <c r="K47" s="99"/>
      <c r="L47" s="51">
        <f t="shared" si="4"/>
        <v>0</v>
      </c>
      <c r="M47" s="51">
        <f t="shared" si="5"/>
        <v>0</v>
      </c>
      <c r="N47" s="51">
        <f t="shared" si="6"/>
        <v>0</v>
      </c>
      <c r="O47" s="51">
        <f t="shared" si="7"/>
        <v>0</v>
      </c>
    </row>
    <row r="48" spans="1:15" hidden="1" x14ac:dyDescent="0.2">
      <c r="A48" s="65"/>
      <c r="B48" s="61"/>
      <c r="C48" s="61"/>
      <c r="D48" s="61"/>
      <c r="E48" s="61"/>
      <c r="F48" s="61"/>
      <c r="G48" s="61"/>
      <c r="H48" s="61"/>
      <c r="I48" s="61"/>
      <c r="J48" s="61"/>
      <c r="K48" s="99"/>
      <c r="L48" s="51">
        <f t="shared" si="4"/>
        <v>0</v>
      </c>
      <c r="M48" s="51">
        <f t="shared" si="5"/>
        <v>0</v>
      </c>
      <c r="N48" s="51">
        <f t="shared" si="6"/>
        <v>0</v>
      </c>
      <c r="O48" s="51">
        <f t="shared" si="7"/>
        <v>0</v>
      </c>
    </row>
    <row r="49" spans="1:15" hidden="1" x14ac:dyDescent="0.2">
      <c r="A49" s="65"/>
      <c r="B49" s="61"/>
      <c r="C49" s="61"/>
      <c r="D49" s="61"/>
      <c r="E49" s="61"/>
      <c r="F49" s="61"/>
      <c r="G49" s="61"/>
      <c r="H49" s="61"/>
      <c r="I49" s="61"/>
      <c r="J49" s="61"/>
      <c r="K49" s="99"/>
      <c r="L49" s="51">
        <f t="shared" si="4"/>
        <v>0</v>
      </c>
      <c r="M49" s="51">
        <f t="shared" si="5"/>
        <v>0</v>
      </c>
      <c r="N49" s="51">
        <f t="shared" si="6"/>
        <v>0</v>
      </c>
      <c r="O49" s="51">
        <f t="shared" si="7"/>
        <v>0</v>
      </c>
    </row>
    <row r="50" spans="1:15" hidden="1" x14ac:dyDescent="0.2">
      <c r="A50" s="65"/>
      <c r="B50" s="61"/>
      <c r="C50" s="61"/>
      <c r="D50" s="61"/>
      <c r="E50" s="61"/>
      <c r="F50" s="61"/>
      <c r="G50" s="61"/>
      <c r="H50" s="61"/>
      <c r="I50" s="61"/>
      <c r="J50" s="61"/>
      <c r="K50" s="99"/>
      <c r="L50" s="51">
        <f t="shared" si="4"/>
        <v>0</v>
      </c>
      <c r="M50" s="51">
        <f t="shared" si="5"/>
        <v>0</v>
      </c>
      <c r="N50" s="51">
        <f t="shared" si="6"/>
        <v>0</v>
      </c>
      <c r="O50" s="51">
        <f t="shared" si="7"/>
        <v>0</v>
      </c>
    </row>
    <row r="51" spans="1:15" hidden="1" x14ac:dyDescent="0.2">
      <c r="A51" s="65"/>
      <c r="B51" s="61"/>
      <c r="C51" s="61"/>
      <c r="D51" s="61"/>
      <c r="E51" s="61"/>
      <c r="F51" s="61"/>
      <c r="G51" s="61"/>
      <c r="H51" s="61"/>
      <c r="I51" s="61"/>
      <c r="J51" s="61"/>
      <c r="K51" s="99"/>
      <c r="L51" s="51">
        <f t="shared" si="4"/>
        <v>0</v>
      </c>
      <c r="M51" s="51">
        <f t="shared" si="5"/>
        <v>0</v>
      </c>
      <c r="N51" s="51">
        <f t="shared" si="6"/>
        <v>0</v>
      </c>
      <c r="O51" s="51">
        <f t="shared" si="7"/>
        <v>0</v>
      </c>
    </row>
    <row r="52" spans="1:15" hidden="1" x14ac:dyDescent="0.2">
      <c r="A52" s="65"/>
      <c r="B52" s="61"/>
      <c r="C52" s="61"/>
      <c r="D52" s="61"/>
      <c r="E52" s="61"/>
      <c r="F52" s="61"/>
      <c r="G52" s="61"/>
      <c r="H52" s="61"/>
      <c r="I52" s="61"/>
      <c r="J52" s="61"/>
      <c r="K52" s="99"/>
      <c r="L52" s="51">
        <f t="shared" si="4"/>
        <v>0</v>
      </c>
      <c r="M52" s="51">
        <f t="shared" si="5"/>
        <v>0</v>
      </c>
      <c r="N52" s="51">
        <f t="shared" si="6"/>
        <v>0</v>
      </c>
      <c r="O52" s="51">
        <f t="shared" si="7"/>
        <v>0</v>
      </c>
    </row>
    <row r="53" spans="1:15" hidden="1" x14ac:dyDescent="0.2">
      <c r="A53" s="65"/>
      <c r="B53" s="61"/>
      <c r="C53" s="61"/>
      <c r="D53" s="61"/>
      <c r="E53" s="61"/>
      <c r="F53" s="61"/>
      <c r="G53" s="61"/>
      <c r="H53" s="61"/>
      <c r="I53" s="61"/>
      <c r="J53" s="61"/>
      <c r="K53" s="99"/>
      <c r="L53" s="51">
        <f t="shared" si="4"/>
        <v>0</v>
      </c>
      <c r="M53" s="51">
        <f t="shared" si="5"/>
        <v>0</v>
      </c>
      <c r="N53" s="51">
        <f t="shared" si="6"/>
        <v>0</v>
      </c>
      <c r="O53" s="51">
        <f t="shared" si="7"/>
        <v>0</v>
      </c>
    </row>
    <row r="54" spans="1:15" hidden="1" x14ac:dyDescent="0.2">
      <c r="A54" s="65"/>
      <c r="B54" s="61"/>
      <c r="C54" s="61"/>
      <c r="D54" s="61"/>
      <c r="E54" s="61"/>
      <c r="F54" s="61"/>
      <c r="G54" s="61"/>
      <c r="H54" s="61"/>
      <c r="I54" s="61"/>
      <c r="J54" s="61"/>
      <c r="K54" s="99"/>
      <c r="L54" s="51">
        <f t="shared" si="4"/>
        <v>0</v>
      </c>
      <c r="M54" s="51">
        <f t="shared" si="5"/>
        <v>0</v>
      </c>
      <c r="N54" s="51">
        <f t="shared" si="6"/>
        <v>0</v>
      </c>
      <c r="O54" s="51">
        <f t="shared" si="7"/>
        <v>0</v>
      </c>
    </row>
    <row r="55" spans="1:15" hidden="1" x14ac:dyDescent="0.2">
      <c r="A55" s="65"/>
      <c r="B55" s="61"/>
      <c r="C55" s="61"/>
      <c r="D55" s="61"/>
      <c r="E55" s="61"/>
      <c r="F55" s="61"/>
      <c r="G55" s="61"/>
      <c r="H55" s="61"/>
      <c r="I55" s="61"/>
      <c r="J55" s="61"/>
      <c r="K55" s="99"/>
      <c r="L55" s="51">
        <f t="shared" si="4"/>
        <v>0</v>
      </c>
      <c r="M55" s="51">
        <f t="shared" si="5"/>
        <v>0</v>
      </c>
      <c r="N55" s="51">
        <f t="shared" si="6"/>
        <v>0</v>
      </c>
      <c r="O55" s="51">
        <f t="shared" si="7"/>
        <v>0</v>
      </c>
    </row>
    <row r="56" spans="1:15" hidden="1" x14ac:dyDescent="0.2">
      <c r="A56" s="65"/>
      <c r="B56" s="61"/>
      <c r="C56" s="61"/>
      <c r="D56" s="61"/>
      <c r="E56" s="61"/>
      <c r="F56" s="61"/>
      <c r="G56" s="61"/>
      <c r="H56" s="61"/>
      <c r="I56" s="61"/>
      <c r="J56" s="61"/>
      <c r="K56" s="99"/>
      <c r="L56" s="51">
        <f t="shared" si="4"/>
        <v>0</v>
      </c>
      <c r="M56" s="51">
        <f t="shared" si="5"/>
        <v>0</v>
      </c>
      <c r="N56" s="51">
        <f t="shared" si="6"/>
        <v>0</v>
      </c>
      <c r="O56" s="51">
        <f t="shared" si="7"/>
        <v>0</v>
      </c>
    </row>
    <row r="57" spans="1:15" hidden="1" x14ac:dyDescent="0.2">
      <c r="A57" s="65"/>
      <c r="B57" s="61"/>
      <c r="C57" s="61"/>
      <c r="D57" s="61"/>
      <c r="E57" s="61"/>
      <c r="F57" s="61"/>
      <c r="G57" s="61"/>
      <c r="H57" s="61"/>
      <c r="I57" s="61"/>
      <c r="J57" s="61"/>
      <c r="K57" s="99"/>
      <c r="L57" s="51">
        <f t="shared" si="4"/>
        <v>0</v>
      </c>
      <c r="M57" s="51">
        <f t="shared" si="5"/>
        <v>0</v>
      </c>
      <c r="N57" s="51">
        <f t="shared" si="6"/>
        <v>0</v>
      </c>
      <c r="O57" s="51">
        <f t="shared" si="7"/>
        <v>0</v>
      </c>
    </row>
    <row r="58" spans="1:15" hidden="1" x14ac:dyDescent="0.2">
      <c r="A58" s="65"/>
      <c r="B58" s="61"/>
      <c r="C58" s="61"/>
      <c r="D58" s="61"/>
      <c r="E58" s="61"/>
      <c r="F58" s="61"/>
      <c r="G58" s="61"/>
      <c r="H58" s="61"/>
      <c r="I58" s="61"/>
      <c r="J58" s="61"/>
      <c r="K58" s="99"/>
      <c r="L58" s="51">
        <f t="shared" si="4"/>
        <v>0</v>
      </c>
      <c r="M58" s="51">
        <f t="shared" si="5"/>
        <v>0</v>
      </c>
      <c r="N58" s="51">
        <f t="shared" si="6"/>
        <v>0</v>
      </c>
      <c r="O58" s="51">
        <f t="shared" si="7"/>
        <v>0</v>
      </c>
    </row>
    <row r="59" spans="1:15" hidden="1" x14ac:dyDescent="0.2">
      <c r="A59" s="65"/>
      <c r="B59" s="61"/>
      <c r="C59" s="61"/>
      <c r="D59" s="61"/>
      <c r="E59" s="61"/>
      <c r="F59" s="61"/>
      <c r="G59" s="61"/>
      <c r="H59" s="61"/>
      <c r="I59" s="61"/>
      <c r="J59" s="61"/>
      <c r="K59" s="99"/>
      <c r="L59" s="51">
        <f t="shared" si="4"/>
        <v>0</v>
      </c>
      <c r="M59" s="51">
        <f t="shared" si="5"/>
        <v>0</v>
      </c>
      <c r="N59" s="51">
        <f t="shared" si="6"/>
        <v>0</v>
      </c>
      <c r="O59" s="51">
        <f t="shared" si="7"/>
        <v>0</v>
      </c>
    </row>
    <row r="60" spans="1:15" hidden="1" x14ac:dyDescent="0.2">
      <c r="A60" s="65"/>
      <c r="B60" s="61"/>
      <c r="C60" s="61"/>
      <c r="D60" s="61"/>
      <c r="E60" s="61"/>
      <c r="F60" s="61"/>
      <c r="G60" s="61"/>
      <c r="H60" s="61"/>
      <c r="I60" s="61"/>
      <c r="J60" s="61"/>
      <c r="K60" s="99"/>
      <c r="L60" s="51">
        <f t="shared" si="4"/>
        <v>0</v>
      </c>
      <c r="M60" s="51">
        <f t="shared" si="5"/>
        <v>0</v>
      </c>
      <c r="N60" s="51">
        <f t="shared" si="6"/>
        <v>0</v>
      </c>
      <c r="O60" s="51">
        <f t="shared" si="7"/>
        <v>0</v>
      </c>
    </row>
    <row r="61" spans="1:15" hidden="1" x14ac:dyDescent="0.2">
      <c r="A61" s="65"/>
      <c r="B61" s="61"/>
      <c r="C61" s="61"/>
      <c r="D61" s="61"/>
      <c r="E61" s="61"/>
      <c r="F61" s="61"/>
      <c r="G61" s="61"/>
      <c r="H61" s="61"/>
      <c r="I61" s="61"/>
      <c r="J61" s="61"/>
      <c r="K61" s="99"/>
      <c r="L61" s="51">
        <f t="shared" si="4"/>
        <v>0</v>
      </c>
      <c r="M61" s="51">
        <f t="shared" si="5"/>
        <v>0</v>
      </c>
      <c r="N61" s="51">
        <f t="shared" si="6"/>
        <v>0</v>
      </c>
      <c r="O61" s="51">
        <f t="shared" si="7"/>
        <v>0</v>
      </c>
    </row>
    <row r="62" spans="1:15" hidden="1" x14ac:dyDescent="0.2">
      <c r="A62" s="65"/>
      <c r="B62" s="61"/>
      <c r="C62" s="61"/>
      <c r="D62" s="61"/>
      <c r="E62" s="61"/>
      <c r="F62" s="61"/>
      <c r="G62" s="61"/>
      <c r="H62" s="61"/>
      <c r="I62" s="61"/>
      <c r="J62" s="61"/>
      <c r="K62" s="99"/>
      <c r="L62" s="51">
        <f t="shared" si="4"/>
        <v>0</v>
      </c>
      <c r="M62" s="51">
        <f t="shared" si="5"/>
        <v>0</v>
      </c>
      <c r="N62" s="51">
        <f t="shared" si="6"/>
        <v>0</v>
      </c>
      <c r="O62" s="51">
        <f t="shared" si="7"/>
        <v>0</v>
      </c>
    </row>
    <row r="63" spans="1:15" hidden="1" x14ac:dyDescent="0.2">
      <c r="A63" s="65"/>
      <c r="B63" s="61"/>
      <c r="C63" s="61"/>
      <c r="D63" s="61"/>
      <c r="E63" s="61"/>
      <c r="F63" s="61"/>
      <c r="G63" s="61"/>
      <c r="H63" s="61"/>
      <c r="I63" s="61"/>
      <c r="J63" s="61"/>
      <c r="K63" s="99"/>
      <c r="L63" s="51">
        <f t="shared" si="4"/>
        <v>0</v>
      </c>
      <c r="M63" s="51">
        <f t="shared" si="5"/>
        <v>0</v>
      </c>
      <c r="N63" s="51">
        <f t="shared" si="6"/>
        <v>0</v>
      </c>
      <c r="O63" s="51">
        <f t="shared" si="7"/>
        <v>0</v>
      </c>
    </row>
    <row r="64" spans="1:15" hidden="1" x14ac:dyDescent="0.2">
      <c r="A64" s="65"/>
      <c r="B64" s="61"/>
      <c r="C64" s="61"/>
      <c r="D64" s="61"/>
      <c r="E64" s="61"/>
      <c r="F64" s="61"/>
      <c r="G64" s="61"/>
      <c r="H64" s="61"/>
      <c r="I64" s="61"/>
      <c r="J64" s="61"/>
      <c r="K64" s="99"/>
      <c r="L64" s="51">
        <f t="shared" si="4"/>
        <v>0</v>
      </c>
      <c r="M64" s="51">
        <f t="shared" si="5"/>
        <v>0</v>
      </c>
      <c r="N64" s="51">
        <f t="shared" si="6"/>
        <v>0</v>
      </c>
      <c r="O64" s="51">
        <f t="shared" si="7"/>
        <v>0</v>
      </c>
    </row>
    <row r="65" spans="1:15" hidden="1" x14ac:dyDescent="0.2">
      <c r="A65" s="65"/>
      <c r="B65" s="61"/>
      <c r="C65" s="61"/>
      <c r="D65" s="61"/>
      <c r="E65" s="61"/>
      <c r="F65" s="61"/>
      <c r="G65" s="61"/>
      <c r="H65" s="61"/>
      <c r="I65" s="61"/>
      <c r="J65" s="61"/>
      <c r="K65" s="99"/>
      <c r="L65" s="51">
        <f t="shared" si="4"/>
        <v>0</v>
      </c>
      <c r="M65" s="51">
        <f t="shared" si="5"/>
        <v>0</v>
      </c>
      <c r="N65" s="51">
        <f t="shared" si="6"/>
        <v>0</v>
      </c>
      <c r="O65" s="51">
        <f t="shared" si="7"/>
        <v>0</v>
      </c>
    </row>
    <row r="66" spans="1:15" hidden="1" x14ac:dyDescent="0.2">
      <c r="A66" s="65"/>
      <c r="B66" s="61"/>
      <c r="C66" s="61"/>
      <c r="D66" s="61"/>
      <c r="E66" s="61"/>
      <c r="F66" s="61"/>
      <c r="G66" s="61"/>
      <c r="H66" s="61"/>
      <c r="I66" s="61"/>
      <c r="J66" s="61"/>
      <c r="K66" s="99"/>
      <c r="L66" s="51">
        <f t="shared" si="4"/>
        <v>0</v>
      </c>
      <c r="M66" s="51">
        <f t="shared" si="5"/>
        <v>0</v>
      </c>
      <c r="N66" s="51">
        <f t="shared" si="6"/>
        <v>0</v>
      </c>
      <c r="O66" s="51">
        <f t="shared" si="7"/>
        <v>0</v>
      </c>
    </row>
    <row r="67" spans="1:15" hidden="1" x14ac:dyDescent="0.2">
      <c r="A67" s="65"/>
      <c r="B67" s="61"/>
      <c r="C67" s="61"/>
      <c r="D67" s="61"/>
      <c r="E67" s="61"/>
      <c r="F67" s="61"/>
      <c r="G67" s="61"/>
      <c r="H67" s="61"/>
      <c r="I67" s="61"/>
      <c r="J67" s="61"/>
      <c r="K67" s="99"/>
      <c r="L67" s="51">
        <f t="shared" si="4"/>
        <v>0</v>
      </c>
      <c r="M67" s="51">
        <f t="shared" si="5"/>
        <v>0</v>
      </c>
      <c r="N67" s="51">
        <f t="shared" si="6"/>
        <v>0</v>
      </c>
      <c r="O67" s="51">
        <f t="shared" si="7"/>
        <v>0</v>
      </c>
    </row>
    <row r="68" spans="1:15" hidden="1" x14ac:dyDescent="0.2">
      <c r="A68" s="65"/>
      <c r="B68" s="61"/>
      <c r="C68" s="61"/>
      <c r="D68" s="61"/>
      <c r="E68" s="61"/>
      <c r="F68" s="61"/>
      <c r="G68" s="61"/>
      <c r="H68" s="61"/>
      <c r="I68" s="61"/>
      <c r="J68" s="61"/>
      <c r="K68" s="99"/>
      <c r="L68" s="51">
        <f t="shared" si="4"/>
        <v>0</v>
      </c>
      <c r="M68" s="51">
        <f t="shared" si="5"/>
        <v>0</v>
      </c>
      <c r="N68" s="51">
        <f t="shared" si="6"/>
        <v>0</v>
      </c>
      <c r="O68" s="51">
        <f t="shared" si="7"/>
        <v>0</v>
      </c>
    </row>
    <row r="69" spans="1:15" hidden="1" x14ac:dyDescent="0.2">
      <c r="A69" s="65"/>
      <c r="B69" s="61"/>
      <c r="C69" s="61"/>
      <c r="D69" s="61"/>
      <c r="E69" s="61"/>
      <c r="F69" s="61"/>
      <c r="G69" s="61"/>
      <c r="H69" s="61"/>
      <c r="I69" s="61"/>
      <c r="J69" s="61"/>
      <c r="K69" s="99"/>
      <c r="L69" s="51">
        <f t="shared" si="4"/>
        <v>0</v>
      </c>
      <c r="M69" s="51">
        <f t="shared" si="5"/>
        <v>0</v>
      </c>
      <c r="N69" s="51">
        <f t="shared" si="6"/>
        <v>0</v>
      </c>
      <c r="O69" s="51">
        <f t="shared" si="7"/>
        <v>0</v>
      </c>
    </row>
    <row r="70" spans="1:15" hidden="1" x14ac:dyDescent="0.2">
      <c r="A70" s="65"/>
      <c r="B70" s="61"/>
      <c r="C70" s="61"/>
      <c r="D70" s="61"/>
      <c r="E70" s="61"/>
      <c r="F70" s="61"/>
      <c r="G70" s="61"/>
      <c r="H70" s="61"/>
      <c r="I70" s="61"/>
      <c r="J70" s="61"/>
      <c r="K70" s="99"/>
      <c r="L70" s="51">
        <f t="shared" si="4"/>
        <v>0</v>
      </c>
      <c r="M70" s="51">
        <f t="shared" si="5"/>
        <v>0</v>
      </c>
      <c r="N70" s="51">
        <f t="shared" si="6"/>
        <v>0</v>
      </c>
      <c r="O70" s="51">
        <f t="shared" si="7"/>
        <v>0</v>
      </c>
    </row>
    <row r="71" spans="1:15" hidden="1" x14ac:dyDescent="0.2">
      <c r="A71" s="65"/>
      <c r="B71" s="61"/>
      <c r="C71" s="61"/>
      <c r="D71" s="61"/>
      <c r="E71" s="61"/>
      <c r="F71" s="61"/>
      <c r="G71" s="61"/>
      <c r="H71" s="61"/>
      <c r="I71" s="61"/>
      <c r="J71" s="61"/>
      <c r="K71" s="99"/>
      <c r="L71" s="51">
        <f t="shared" si="4"/>
        <v>0</v>
      </c>
      <c r="M71" s="51">
        <f t="shared" si="5"/>
        <v>0</v>
      </c>
      <c r="N71" s="51">
        <f t="shared" si="6"/>
        <v>0</v>
      </c>
      <c r="O71" s="51">
        <f t="shared" si="7"/>
        <v>0</v>
      </c>
    </row>
    <row r="72" spans="1:15" hidden="1" x14ac:dyDescent="0.2">
      <c r="A72" s="65"/>
      <c r="B72" s="61"/>
      <c r="C72" s="61"/>
      <c r="D72" s="61"/>
      <c r="E72" s="61"/>
      <c r="F72" s="61"/>
      <c r="G72" s="61"/>
      <c r="H72" s="61"/>
      <c r="I72" s="61"/>
      <c r="J72" s="61"/>
      <c r="K72" s="99"/>
      <c r="L72" s="51">
        <f t="shared" si="4"/>
        <v>0</v>
      </c>
      <c r="M72" s="51">
        <f t="shared" si="5"/>
        <v>0</v>
      </c>
      <c r="N72" s="51">
        <f t="shared" si="6"/>
        <v>0</v>
      </c>
      <c r="O72" s="51">
        <f t="shared" si="7"/>
        <v>0</v>
      </c>
    </row>
    <row r="73" spans="1:15" hidden="1" x14ac:dyDescent="0.2">
      <c r="A73" s="65"/>
      <c r="B73" s="61"/>
      <c r="C73" s="61"/>
      <c r="D73" s="61"/>
      <c r="E73" s="61"/>
      <c r="F73" s="61"/>
      <c r="G73" s="61"/>
      <c r="H73" s="61"/>
      <c r="I73" s="61"/>
      <c r="J73" s="61"/>
      <c r="K73" s="99"/>
      <c r="L73" s="51">
        <f t="shared" si="4"/>
        <v>0</v>
      </c>
      <c r="M73" s="51">
        <f t="shared" si="5"/>
        <v>0</v>
      </c>
      <c r="N73" s="51">
        <f t="shared" si="6"/>
        <v>0</v>
      </c>
      <c r="O73" s="51">
        <f t="shared" si="7"/>
        <v>0</v>
      </c>
    </row>
    <row r="74" spans="1:15" hidden="1" x14ac:dyDescent="0.2">
      <c r="A74" s="65"/>
      <c r="B74" s="61"/>
      <c r="C74" s="61"/>
      <c r="D74" s="61"/>
      <c r="E74" s="61"/>
      <c r="F74" s="61"/>
      <c r="G74" s="61"/>
      <c r="H74" s="61"/>
      <c r="I74" s="61"/>
      <c r="J74" s="61"/>
      <c r="K74" s="99"/>
      <c r="L74" s="51">
        <f t="shared" si="4"/>
        <v>0</v>
      </c>
      <c r="M74" s="51">
        <f t="shared" si="5"/>
        <v>0</v>
      </c>
      <c r="N74" s="51">
        <f t="shared" si="6"/>
        <v>0</v>
      </c>
      <c r="O74" s="51">
        <f t="shared" si="7"/>
        <v>0</v>
      </c>
    </row>
    <row r="75" spans="1:15" hidden="1" x14ac:dyDescent="0.2">
      <c r="A75" s="65"/>
      <c r="B75" s="61"/>
      <c r="C75" s="61"/>
      <c r="D75" s="61"/>
      <c r="E75" s="61"/>
      <c r="F75" s="61"/>
      <c r="G75" s="61"/>
      <c r="H75" s="61"/>
      <c r="I75" s="61"/>
      <c r="J75" s="61"/>
      <c r="K75" s="99"/>
      <c r="L75" s="51">
        <f t="shared" si="4"/>
        <v>0</v>
      </c>
      <c r="M75" s="51">
        <f t="shared" si="5"/>
        <v>0</v>
      </c>
      <c r="N75" s="51">
        <f t="shared" si="6"/>
        <v>0</v>
      </c>
      <c r="O75" s="51">
        <f t="shared" si="7"/>
        <v>0</v>
      </c>
    </row>
    <row r="76" spans="1:15" hidden="1" x14ac:dyDescent="0.2">
      <c r="A76" s="65"/>
      <c r="B76" s="61"/>
      <c r="C76" s="61"/>
      <c r="D76" s="61"/>
      <c r="E76" s="61"/>
      <c r="F76" s="61"/>
      <c r="G76" s="61"/>
      <c r="H76" s="61"/>
      <c r="I76" s="61"/>
      <c r="J76" s="61"/>
      <c r="K76" s="99"/>
      <c r="L76" s="51">
        <f t="shared" ref="L76:L139" si="12">G76*K76</f>
        <v>0</v>
      </c>
      <c r="M76" s="51">
        <f t="shared" ref="M76:M139" si="13">K76*H76</f>
        <v>0</v>
      </c>
      <c r="N76" s="51">
        <f t="shared" ref="N76:N139" si="14">K76*I76</f>
        <v>0</v>
      </c>
      <c r="O76" s="51">
        <f t="shared" ref="O76:O139" si="15">J76*K76</f>
        <v>0</v>
      </c>
    </row>
    <row r="77" spans="1:15" hidden="1" x14ac:dyDescent="0.2">
      <c r="A77" s="65"/>
      <c r="B77" s="61"/>
      <c r="C77" s="61"/>
      <c r="D77" s="61"/>
      <c r="E77" s="61"/>
      <c r="F77" s="61"/>
      <c r="G77" s="61"/>
      <c r="H77" s="61"/>
      <c r="I77" s="61"/>
      <c r="J77" s="61"/>
      <c r="K77" s="99"/>
      <c r="L77" s="51">
        <f t="shared" si="12"/>
        <v>0</v>
      </c>
      <c r="M77" s="51">
        <f t="shared" si="13"/>
        <v>0</v>
      </c>
      <c r="N77" s="51">
        <f t="shared" si="14"/>
        <v>0</v>
      </c>
      <c r="O77" s="51">
        <f t="shared" si="15"/>
        <v>0</v>
      </c>
    </row>
    <row r="78" spans="1:15" hidden="1" x14ac:dyDescent="0.2">
      <c r="A78" s="65"/>
      <c r="B78" s="61"/>
      <c r="C78" s="61"/>
      <c r="D78" s="61"/>
      <c r="E78" s="61"/>
      <c r="F78" s="61"/>
      <c r="G78" s="61"/>
      <c r="H78" s="61"/>
      <c r="I78" s="61"/>
      <c r="J78" s="61"/>
      <c r="K78" s="99"/>
      <c r="L78" s="51">
        <f t="shared" si="12"/>
        <v>0</v>
      </c>
      <c r="M78" s="51">
        <f t="shared" si="13"/>
        <v>0</v>
      </c>
      <c r="N78" s="51">
        <f t="shared" si="14"/>
        <v>0</v>
      </c>
      <c r="O78" s="51">
        <f t="shared" si="15"/>
        <v>0</v>
      </c>
    </row>
    <row r="79" spans="1:15" hidden="1" x14ac:dyDescent="0.2">
      <c r="A79" s="65"/>
      <c r="B79" s="61"/>
      <c r="C79" s="61"/>
      <c r="D79" s="61"/>
      <c r="E79" s="61"/>
      <c r="F79" s="61"/>
      <c r="G79" s="61"/>
      <c r="H79" s="61"/>
      <c r="I79" s="61"/>
      <c r="J79" s="61"/>
      <c r="K79" s="99"/>
      <c r="L79" s="51">
        <f t="shared" si="12"/>
        <v>0</v>
      </c>
      <c r="M79" s="51">
        <f t="shared" si="13"/>
        <v>0</v>
      </c>
      <c r="N79" s="51">
        <f t="shared" si="14"/>
        <v>0</v>
      </c>
      <c r="O79" s="51">
        <f t="shared" si="15"/>
        <v>0</v>
      </c>
    </row>
    <row r="80" spans="1:15" hidden="1" x14ac:dyDescent="0.2">
      <c r="A80" s="65"/>
      <c r="B80" s="61"/>
      <c r="C80" s="61"/>
      <c r="D80" s="61"/>
      <c r="E80" s="61"/>
      <c r="F80" s="61"/>
      <c r="G80" s="61"/>
      <c r="H80" s="61"/>
      <c r="I80" s="61"/>
      <c r="J80" s="61"/>
      <c r="K80" s="99"/>
      <c r="L80" s="51">
        <f t="shared" si="12"/>
        <v>0</v>
      </c>
      <c r="M80" s="51">
        <f t="shared" si="13"/>
        <v>0</v>
      </c>
      <c r="N80" s="51">
        <f t="shared" si="14"/>
        <v>0</v>
      </c>
      <c r="O80" s="51">
        <f t="shared" si="15"/>
        <v>0</v>
      </c>
    </row>
    <row r="81" spans="1:15" hidden="1" x14ac:dyDescent="0.2">
      <c r="A81" s="65"/>
      <c r="B81" s="61"/>
      <c r="C81" s="61"/>
      <c r="D81" s="61"/>
      <c r="E81" s="61"/>
      <c r="F81" s="61"/>
      <c r="G81" s="61"/>
      <c r="H81" s="61"/>
      <c r="I81" s="61"/>
      <c r="J81" s="61"/>
      <c r="K81" s="99"/>
      <c r="L81" s="51">
        <f t="shared" si="12"/>
        <v>0</v>
      </c>
      <c r="M81" s="51">
        <f t="shared" si="13"/>
        <v>0</v>
      </c>
      <c r="N81" s="51">
        <f t="shared" si="14"/>
        <v>0</v>
      </c>
      <c r="O81" s="51">
        <f t="shared" si="15"/>
        <v>0</v>
      </c>
    </row>
    <row r="82" spans="1:15" hidden="1" x14ac:dyDescent="0.2">
      <c r="A82" s="65"/>
      <c r="B82" s="61"/>
      <c r="C82" s="61"/>
      <c r="D82" s="61"/>
      <c r="E82" s="61"/>
      <c r="F82" s="61"/>
      <c r="G82" s="61"/>
      <c r="H82" s="61"/>
      <c r="I82" s="61"/>
      <c r="J82" s="61"/>
      <c r="K82" s="99"/>
      <c r="L82" s="51">
        <f t="shared" si="12"/>
        <v>0</v>
      </c>
      <c r="M82" s="51">
        <f t="shared" si="13"/>
        <v>0</v>
      </c>
      <c r="N82" s="51">
        <f t="shared" si="14"/>
        <v>0</v>
      </c>
      <c r="O82" s="51">
        <f t="shared" si="15"/>
        <v>0</v>
      </c>
    </row>
    <row r="83" spans="1:15" hidden="1" x14ac:dyDescent="0.2">
      <c r="A83" s="65"/>
      <c r="B83" s="61"/>
      <c r="C83" s="61"/>
      <c r="D83" s="61"/>
      <c r="E83" s="61"/>
      <c r="F83" s="61"/>
      <c r="G83" s="61"/>
      <c r="H83" s="61"/>
      <c r="I83" s="61"/>
      <c r="J83" s="61"/>
      <c r="K83" s="99"/>
      <c r="L83" s="51">
        <f t="shared" si="12"/>
        <v>0</v>
      </c>
      <c r="M83" s="51">
        <f t="shared" si="13"/>
        <v>0</v>
      </c>
      <c r="N83" s="51">
        <f t="shared" si="14"/>
        <v>0</v>
      </c>
      <c r="O83" s="51">
        <f t="shared" si="15"/>
        <v>0</v>
      </c>
    </row>
    <row r="84" spans="1:15" hidden="1" x14ac:dyDescent="0.2">
      <c r="A84" s="65"/>
      <c r="B84" s="61"/>
      <c r="C84" s="61"/>
      <c r="D84" s="61"/>
      <c r="E84" s="61"/>
      <c r="F84" s="61"/>
      <c r="G84" s="61"/>
      <c r="H84" s="61"/>
      <c r="I84" s="61"/>
      <c r="J84" s="61"/>
      <c r="K84" s="99"/>
      <c r="L84" s="51">
        <f t="shared" si="12"/>
        <v>0</v>
      </c>
      <c r="M84" s="51">
        <f t="shared" si="13"/>
        <v>0</v>
      </c>
      <c r="N84" s="51">
        <f t="shared" si="14"/>
        <v>0</v>
      </c>
      <c r="O84" s="51">
        <f t="shared" si="15"/>
        <v>0</v>
      </c>
    </row>
    <row r="85" spans="1:15" hidden="1" x14ac:dyDescent="0.2">
      <c r="A85" s="65"/>
      <c r="B85" s="61"/>
      <c r="C85" s="61"/>
      <c r="D85" s="61"/>
      <c r="E85" s="61"/>
      <c r="F85" s="61"/>
      <c r="G85" s="61"/>
      <c r="H85" s="61"/>
      <c r="I85" s="61"/>
      <c r="J85" s="61"/>
      <c r="K85" s="99"/>
      <c r="L85" s="51">
        <f t="shared" si="12"/>
        <v>0</v>
      </c>
      <c r="M85" s="51">
        <f t="shared" si="13"/>
        <v>0</v>
      </c>
      <c r="N85" s="51">
        <f t="shared" si="14"/>
        <v>0</v>
      </c>
      <c r="O85" s="51">
        <f t="shared" si="15"/>
        <v>0</v>
      </c>
    </row>
    <row r="86" spans="1:15" hidden="1" x14ac:dyDescent="0.2">
      <c r="A86" s="65"/>
      <c r="B86" s="61"/>
      <c r="C86" s="61"/>
      <c r="D86" s="61"/>
      <c r="E86" s="61"/>
      <c r="F86" s="61"/>
      <c r="G86" s="61"/>
      <c r="H86" s="61"/>
      <c r="I86" s="61"/>
      <c r="J86" s="61"/>
      <c r="K86" s="99"/>
      <c r="L86" s="51">
        <f t="shared" si="12"/>
        <v>0</v>
      </c>
      <c r="M86" s="51">
        <f t="shared" si="13"/>
        <v>0</v>
      </c>
      <c r="N86" s="51">
        <f t="shared" si="14"/>
        <v>0</v>
      </c>
      <c r="O86" s="51">
        <f t="shared" si="15"/>
        <v>0</v>
      </c>
    </row>
    <row r="87" spans="1:15" hidden="1" x14ac:dyDescent="0.2">
      <c r="A87" s="65"/>
      <c r="B87" s="61"/>
      <c r="C87" s="61"/>
      <c r="D87" s="61"/>
      <c r="E87" s="61"/>
      <c r="F87" s="61"/>
      <c r="G87" s="61"/>
      <c r="H87" s="61"/>
      <c r="I87" s="61"/>
      <c r="J87" s="61"/>
      <c r="K87" s="99"/>
      <c r="L87" s="51">
        <f t="shared" si="12"/>
        <v>0</v>
      </c>
      <c r="M87" s="51">
        <f t="shared" si="13"/>
        <v>0</v>
      </c>
      <c r="N87" s="51">
        <f t="shared" si="14"/>
        <v>0</v>
      </c>
      <c r="O87" s="51">
        <f t="shared" si="15"/>
        <v>0</v>
      </c>
    </row>
    <row r="88" spans="1:15" hidden="1" x14ac:dyDescent="0.2">
      <c r="A88" s="65"/>
      <c r="B88" s="61"/>
      <c r="C88" s="61"/>
      <c r="D88" s="61"/>
      <c r="E88" s="61"/>
      <c r="F88" s="61"/>
      <c r="G88" s="61"/>
      <c r="H88" s="61"/>
      <c r="I88" s="61"/>
      <c r="J88" s="61"/>
      <c r="K88" s="99"/>
      <c r="L88" s="51">
        <f t="shared" si="12"/>
        <v>0</v>
      </c>
      <c r="M88" s="51">
        <f t="shared" si="13"/>
        <v>0</v>
      </c>
      <c r="N88" s="51">
        <f t="shared" si="14"/>
        <v>0</v>
      </c>
      <c r="O88" s="51">
        <f t="shared" si="15"/>
        <v>0</v>
      </c>
    </row>
    <row r="89" spans="1:15" hidden="1" x14ac:dyDescent="0.2">
      <c r="A89" s="65"/>
      <c r="B89" s="61"/>
      <c r="C89" s="61"/>
      <c r="D89" s="61"/>
      <c r="E89" s="61"/>
      <c r="F89" s="61"/>
      <c r="G89" s="61"/>
      <c r="H89" s="61"/>
      <c r="I89" s="61"/>
      <c r="J89" s="61"/>
      <c r="K89" s="99"/>
      <c r="L89" s="51">
        <f t="shared" si="12"/>
        <v>0</v>
      </c>
      <c r="M89" s="51">
        <f t="shared" si="13"/>
        <v>0</v>
      </c>
      <c r="N89" s="51">
        <f t="shared" si="14"/>
        <v>0</v>
      </c>
      <c r="O89" s="51">
        <f t="shared" si="15"/>
        <v>0</v>
      </c>
    </row>
    <row r="90" spans="1:15" hidden="1" x14ac:dyDescent="0.2">
      <c r="A90" s="65"/>
      <c r="B90" s="61"/>
      <c r="C90" s="61"/>
      <c r="D90" s="61"/>
      <c r="E90" s="61"/>
      <c r="F90" s="61"/>
      <c r="G90" s="61"/>
      <c r="H90" s="61"/>
      <c r="I90" s="61"/>
      <c r="J90" s="61"/>
      <c r="K90" s="99"/>
      <c r="L90" s="51">
        <f t="shared" si="12"/>
        <v>0</v>
      </c>
      <c r="M90" s="51">
        <f t="shared" si="13"/>
        <v>0</v>
      </c>
      <c r="N90" s="51">
        <f t="shared" si="14"/>
        <v>0</v>
      </c>
      <c r="O90" s="51">
        <f t="shared" si="15"/>
        <v>0</v>
      </c>
    </row>
    <row r="91" spans="1:15" hidden="1" x14ac:dyDescent="0.2">
      <c r="A91" s="65"/>
      <c r="B91" s="61"/>
      <c r="C91" s="61"/>
      <c r="D91" s="61"/>
      <c r="E91" s="61"/>
      <c r="F91" s="61"/>
      <c r="G91" s="61"/>
      <c r="H91" s="61"/>
      <c r="I91" s="61"/>
      <c r="J91" s="61"/>
      <c r="K91" s="99"/>
      <c r="L91" s="51">
        <f t="shared" si="12"/>
        <v>0</v>
      </c>
      <c r="M91" s="51">
        <f t="shared" si="13"/>
        <v>0</v>
      </c>
      <c r="N91" s="51">
        <f t="shared" si="14"/>
        <v>0</v>
      </c>
      <c r="O91" s="51">
        <f t="shared" si="15"/>
        <v>0</v>
      </c>
    </row>
    <row r="92" spans="1:15" hidden="1" x14ac:dyDescent="0.2">
      <c r="A92" s="65"/>
      <c r="B92" s="61"/>
      <c r="C92" s="61"/>
      <c r="D92" s="61"/>
      <c r="E92" s="61"/>
      <c r="F92" s="61"/>
      <c r="G92" s="61"/>
      <c r="H92" s="61"/>
      <c r="I92" s="61"/>
      <c r="J92" s="61"/>
      <c r="K92" s="99"/>
      <c r="L92" s="51">
        <f t="shared" si="12"/>
        <v>0</v>
      </c>
      <c r="M92" s="51">
        <f t="shared" si="13"/>
        <v>0</v>
      </c>
      <c r="N92" s="51">
        <f t="shared" si="14"/>
        <v>0</v>
      </c>
      <c r="O92" s="51">
        <f t="shared" si="15"/>
        <v>0</v>
      </c>
    </row>
    <row r="93" spans="1:15" hidden="1" x14ac:dyDescent="0.2">
      <c r="A93" s="65"/>
      <c r="B93" s="61"/>
      <c r="C93" s="61"/>
      <c r="D93" s="61"/>
      <c r="E93" s="61"/>
      <c r="F93" s="61"/>
      <c r="G93" s="61"/>
      <c r="H93" s="61"/>
      <c r="I93" s="61"/>
      <c r="J93" s="61"/>
      <c r="K93" s="99"/>
      <c r="L93" s="51">
        <f t="shared" si="12"/>
        <v>0</v>
      </c>
      <c r="M93" s="51">
        <f t="shared" si="13"/>
        <v>0</v>
      </c>
      <c r="N93" s="51">
        <f t="shared" si="14"/>
        <v>0</v>
      </c>
      <c r="O93" s="51">
        <f t="shared" si="15"/>
        <v>0</v>
      </c>
    </row>
    <row r="94" spans="1:15" hidden="1" x14ac:dyDescent="0.2">
      <c r="A94" s="65"/>
      <c r="B94" s="61"/>
      <c r="C94" s="61"/>
      <c r="D94" s="61"/>
      <c r="E94" s="61"/>
      <c r="F94" s="61"/>
      <c r="G94" s="61"/>
      <c r="H94" s="61"/>
      <c r="I94" s="61"/>
      <c r="J94" s="61"/>
      <c r="K94" s="99"/>
      <c r="L94" s="51">
        <f t="shared" si="12"/>
        <v>0</v>
      </c>
      <c r="M94" s="51">
        <f t="shared" si="13"/>
        <v>0</v>
      </c>
      <c r="N94" s="51">
        <f t="shared" si="14"/>
        <v>0</v>
      </c>
      <c r="O94" s="51">
        <f t="shared" si="15"/>
        <v>0</v>
      </c>
    </row>
    <row r="95" spans="1:15" hidden="1" x14ac:dyDescent="0.2">
      <c r="A95" s="65"/>
      <c r="B95" s="61"/>
      <c r="C95" s="61"/>
      <c r="D95" s="61"/>
      <c r="E95" s="61"/>
      <c r="F95" s="61"/>
      <c r="G95" s="61"/>
      <c r="H95" s="61"/>
      <c r="I95" s="61"/>
      <c r="J95" s="61"/>
      <c r="K95" s="99"/>
      <c r="L95" s="51">
        <f t="shared" si="12"/>
        <v>0</v>
      </c>
      <c r="M95" s="51">
        <f t="shared" si="13"/>
        <v>0</v>
      </c>
      <c r="N95" s="51">
        <f t="shared" si="14"/>
        <v>0</v>
      </c>
      <c r="O95" s="51">
        <f t="shared" si="15"/>
        <v>0</v>
      </c>
    </row>
    <row r="96" spans="1:15" hidden="1" x14ac:dyDescent="0.2">
      <c r="A96" s="65"/>
      <c r="B96" s="61"/>
      <c r="C96" s="61"/>
      <c r="D96" s="61"/>
      <c r="E96" s="61"/>
      <c r="F96" s="61"/>
      <c r="G96" s="61"/>
      <c r="H96" s="61"/>
      <c r="I96" s="61"/>
      <c r="J96" s="61"/>
      <c r="K96" s="99"/>
      <c r="L96" s="51">
        <f t="shared" si="12"/>
        <v>0</v>
      </c>
      <c r="M96" s="51">
        <f t="shared" si="13"/>
        <v>0</v>
      </c>
      <c r="N96" s="51">
        <f t="shared" si="14"/>
        <v>0</v>
      </c>
      <c r="O96" s="51">
        <f t="shared" si="15"/>
        <v>0</v>
      </c>
    </row>
    <row r="97" spans="1:15" hidden="1" x14ac:dyDescent="0.2">
      <c r="A97" s="65"/>
      <c r="B97" s="61"/>
      <c r="C97" s="61"/>
      <c r="D97" s="61"/>
      <c r="E97" s="61"/>
      <c r="F97" s="61"/>
      <c r="G97" s="61"/>
      <c r="H97" s="61"/>
      <c r="I97" s="61"/>
      <c r="J97" s="61"/>
      <c r="K97" s="99"/>
      <c r="L97" s="51">
        <f t="shared" si="12"/>
        <v>0</v>
      </c>
      <c r="M97" s="51">
        <f t="shared" si="13"/>
        <v>0</v>
      </c>
      <c r="N97" s="51">
        <f t="shared" si="14"/>
        <v>0</v>
      </c>
      <c r="O97" s="51">
        <f t="shared" si="15"/>
        <v>0</v>
      </c>
    </row>
    <row r="98" spans="1:15" hidden="1" x14ac:dyDescent="0.2">
      <c r="A98" s="65"/>
      <c r="B98" s="61"/>
      <c r="C98" s="61"/>
      <c r="D98" s="61"/>
      <c r="E98" s="61"/>
      <c r="F98" s="61"/>
      <c r="G98" s="61"/>
      <c r="H98" s="61"/>
      <c r="I98" s="61"/>
      <c r="J98" s="61"/>
      <c r="K98" s="99"/>
      <c r="L98" s="51">
        <f t="shared" si="12"/>
        <v>0</v>
      </c>
      <c r="M98" s="51">
        <f t="shared" si="13"/>
        <v>0</v>
      </c>
      <c r="N98" s="51">
        <f t="shared" si="14"/>
        <v>0</v>
      </c>
      <c r="O98" s="51">
        <f t="shared" si="15"/>
        <v>0</v>
      </c>
    </row>
    <row r="99" spans="1:15" hidden="1" x14ac:dyDescent="0.2">
      <c r="A99" s="65"/>
      <c r="B99" s="61"/>
      <c r="C99" s="61"/>
      <c r="D99" s="61"/>
      <c r="E99" s="61"/>
      <c r="F99" s="61"/>
      <c r="G99" s="61"/>
      <c r="H99" s="61"/>
      <c r="I99" s="61"/>
      <c r="J99" s="61"/>
      <c r="K99" s="99"/>
      <c r="L99" s="51">
        <f t="shared" si="12"/>
        <v>0</v>
      </c>
      <c r="M99" s="51">
        <f t="shared" si="13"/>
        <v>0</v>
      </c>
      <c r="N99" s="51">
        <f t="shared" si="14"/>
        <v>0</v>
      </c>
      <c r="O99" s="51">
        <f t="shared" si="15"/>
        <v>0</v>
      </c>
    </row>
    <row r="100" spans="1:15" hidden="1" x14ac:dyDescent="0.2">
      <c r="A100" s="65"/>
      <c r="B100" s="61"/>
      <c r="C100" s="61"/>
      <c r="D100" s="61"/>
      <c r="E100" s="61"/>
      <c r="F100" s="61"/>
      <c r="G100" s="61"/>
      <c r="H100" s="61"/>
      <c r="I100" s="61"/>
      <c r="J100" s="61"/>
      <c r="K100" s="99"/>
      <c r="L100" s="51">
        <f t="shared" si="12"/>
        <v>0</v>
      </c>
      <c r="M100" s="51">
        <f t="shared" si="13"/>
        <v>0</v>
      </c>
      <c r="N100" s="51">
        <f t="shared" si="14"/>
        <v>0</v>
      </c>
      <c r="O100" s="51">
        <f t="shared" si="15"/>
        <v>0</v>
      </c>
    </row>
    <row r="101" spans="1:15" hidden="1" x14ac:dyDescent="0.2">
      <c r="A101" s="65"/>
      <c r="B101" s="61"/>
      <c r="C101" s="61"/>
      <c r="D101" s="61"/>
      <c r="E101" s="61"/>
      <c r="F101" s="61"/>
      <c r="G101" s="61"/>
      <c r="H101" s="61"/>
      <c r="I101" s="61"/>
      <c r="J101" s="61"/>
      <c r="K101" s="99"/>
      <c r="L101" s="51">
        <f t="shared" si="12"/>
        <v>0</v>
      </c>
      <c r="M101" s="51">
        <f t="shared" si="13"/>
        <v>0</v>
      </c>
      <c r="N101" s="51">
        <f t="shared" si="14"/>
        <v>0</v>
      </c>
      <c r="O101" s="51">
        <f t="shared" si="15"/>
        <v>0</v>
      </c>
    </row>
    <row r="102" spans="1:15" hidden="1" x14ac:dyDescent="0.2">
      <c r="A102" s="65"/>
      <c r="B102" s="61"/>
      <c r="C102" s="61"/>
      <c r="D102" s="61"/>
      <c r="E102" s="61"/>
      <c r="F102" s="61"/>
      <c r="G102" s="61"/>
      <c r="H102" s="61"/>
      <c r="I102" s="61"/>
      <c r="J102" s="61"/>
      <c r="K102" s="99"/>
      <c r="L102" s="51">
        <f t="shared" si="12"/>
        <v>0</v>
      </c>
      <c r="M102" s="51">
        <f t="shared" si="13"/>
        <v>0</v>
      </c>
      <c r="N102" s="51">
        <f t="shared" si="14"/>
        <v>0</v>
      </c>
      <c r="O102" s="51">
        <f t="shared" si="15"/>
        <v>0</v>
      </c>
    </row>
    <row r="103" spans="1:15" hidden="1" x14ac:dyDescent="0.2">
      <c r="A103" s="65"/>
      <c r="B103" s="61"/>
      <c r="C103" s="61"/>
      <c r="D103" s="61"/>
      <c r="E103" s="61"/>
      <c r="F103" s="61"/>
      <c r="G103" s="61"/>
      <c r="H103" s="61"/>
      <c r="I103" s="61"/>
      <c r="J103" s="61"/>
      <c r="K103" s="99"/>
      <c r="L103" s="51">
        <f t="shared" si="12"/>
        <v>0</v>
      </c>
      <c r="M103" s="51">
        <f t="shared" si="13"/>
        <v>0</v>
      </c>
      <c r="N103" s="51">
        <f t="shared" si="14"/>
        <v>0</v>
      </c>
      <c r="O103" s="51">
        <f t="shared" si="15"/>
        <v>0</v>
      </c>
    </row>
    <row r="104" spans="1:15" hidden="1" x14ac:dyDescent="0.2">
      <c r="A104" s="65"/>
      <c r="B104" s="61"/>
      <c r="C104" s="61"/>
      <c r="D104" s="61"/>
      <c r="E104" s="61"/>
      <c r="F104" s="61"/>
      <c r="G104" s="61"/>
      <c r="H104" s="61"/>
      <c r="I104" s="61"/>
      <c r="J104" s="61"/>
      <c r="K104" s="99"/>
      <c r="L104" s="51">
        <f t="shared" si="12"/>
        <v>0</v>
      </c>
      <c r="M104" s="51">
        <f t="shared" si="13"/>
        <v>0</v>
      </c>
      <c r="N104" s="51">
        <f t="shared" si="14"/>
        <v>0</v>
      </c>
      <c r="O104" s="51">
        <f t="shared" si="15"/>
        <v>0</v>
      </c>
    </row>
    <row r="105" spans="1:15" hidden="1" x14ac:dyDescent="0.2">
      <c r="A105" s="65"/>
      <c r="B105" s="61"/>
      <c r="C105" s="61"/>
      <c r="D105" s="61"/>
      <c r="E105" s="61"/>
      <c r="F105" s="61"/>
      <c r="G105" s="61"/>
      <c r="H105" s="61"/>
      <c r="I105" s="61"/>
      <c r="J105" s="61"/>
      <c r="K105" s="99"/>
      <c r="L105" s="51">
        <f t="shared" si="12"/>
        <v>0</v>
      </c>
      <c r="M105" s="51">
        <f t="shared" si="13"/>
        <v>0</v>
      </c>
      <c r="N105" s="51">
        <f t="shared" si="14"/>
        <v>0</v>
      </c>
      <c r="O105" s="51">
        <f t="shared" si="15"/>
        <v>0</v>
      </c>
    </row>
    <row r="106" spans="1:15" hidden="1" x14ac:dyDescent="0.2">
      <c r="A106" s="65"/>
      <c r="B106" s="61"/>
      <c r="C106" s="61"/>
      <c r="D106" s="61"/>
      <c r="E106" s="61"/>
      <c r="F106" s="61"/>
      <c r="G106" s="61"/>
      <c r="H106" s="61"/>
      <c r="I106" s="61"/>
      <c r="J106" s="61"/>
      <c r="K106" s="99"/>
      <c r="L106" s="51">
        <f t="shared" si="12"/>
        <v>0</v>
      </c>
      <c r="M106" s="51">
        <f t="shared" si="13"/>
        <v>0</v>
      </c>
      <c r="N106" s="51">
        <f t="shared" si="14"/>
        <v>0</v>
      </c>
      <c r="O106" s="51">
        <f t="shared" si="15"/>
        <v>0</v>
      </c>
    </row>
    <row r="107" spans="1:15" hidden="1" x14ac:dyDescent="0.2">
      <c r="A107" s="65"/>
      <c r="B107" s="61"/>
      <c r="C107" s="61"/>
      <c r="D107" s="61"/>
      <c r="E107" s="61"/>
      <c r="F107" s="61"/>
      <c r="G107" s="61"/>
      <c r="H107" s="61"/>
      <c r="I107" s="61"/>
      <c r="J107" s="61"/>
      <c r="K107" s="99"/>
      <c r="L107" s="51">
        <f t="shared" si="12"/>
        <v>0</v>
      </c>
      <c r="M107" s="51">
        <f t="shared" si="13"/>
        <v>0</v>
      </c>
      <c r="N107" s="51">
        <f t="shared" si="14"/>
        <v>0</v>
      </c>
      <c r="O107" s="51">
        <f t="shared" si="15"/>
        <v>0</v>
      </c>
    </row>
    <row r="108" spans="1:15" hidden="1" x14ac:dyDescent="0.2">
      <c r="A108" s="65"/>
      <c r="B108" s="61"/>
      <c r="C108" s="61"/>
      <c r="D108" s="61"/>
      <c r="E108" s="61"/>
      <c r="F108" s="61"/>
      <c r="G108" s="61"/>
      <c r="H108" s="61"/>
      <c r="I108" s="61"/>
      <c r="J108" s="61"/>
      <c r="K108" s="99"/>
      <c r="L108" s="51">
        <f t="shared" si="12"/>
        <v>0</v>
      </c>
      <c r="M108" s="51">
        <f t="shared" si="13"/>
        <v>0</v>
      </c>
      <c r="N108" s="51">
        <f t="shared" si="14"/>
        <v>0</v>
      </c>
      <c r="O108" s="51">
        <f t="shared" si="15"/>
        <v>0</v>
      </c>
    </row>
    <row r="109" spans="1:15" hidden="1" x14ac:dyDescent="0.2">
      <c r="A109" s="65"/>
      <c r="B109" s="61"/>
      <c r="C109" s="61"/>
      <c r="D109" s="61"/>
      <c r="E109" s="61"/>
      <c r="F109" s="61"/>
      <c r="G109" s="61"/>
      <c r="H109" s="61"/>
      <c r="I109" s="61"/>
      <c r="J109" s="61"/>
      <c r="K109" s="99"/>
      <c r="L109" s="51">
        <f t="shared" si="12"/>
        <v>0</v>
      </c>
      <c r="M109" s="51">
        <f t="shared" si="13"/>
        <v>0</v>
      </c>
      <c r="N109" s="51">
        <f t="shared" si="14"/>
        <v>0</v>
      </c>
      <c r="O109" s="51">
        <f t="shared" si="15"/>
        <v>0</v>
      </c>
    </row>
    <row r="110" spans="1:15" hidden="1" x14ac:dyDescent="0.2">
      <c r="A110" s="65"/>
      <c r="B110" s="61"/>
      <c r="C110" s="61"/>
      <c r="D110" s="61"/>
      <c r="E110" s="61"/>
      <c r="F110" s="61"/>
      <c r="G110" s="61"/>
      <c r="H110" s="61"/>
      <c r="I110" s="61"/>
      <c r="J110" s="61"/>
      <c r="K110" s="99"/>
      <c r="L110" s="51">
        <f t="shared" si="12"/>
        <v>0</v>
      </c>
      <c r="M110" s="51">
        <f t="shared" si="13"/>
        <v>0</v>
      </c>
      <c r="N110" s="51">
        <f t="shared" si="14"/>
        <v>0</v>
      </c>
      <c r="O110" s="51">
        <f t="shared" si="15"/>
        <v>0</v>
      </c>
    </row>
    <row r="111" spans="1:15" hidden="1" x14ac:dyDescent="0.2">
      <c r="A111" s="65"/>
      <c r="B111" s="61"/>
      <c r="C111" s="61"/>
      <c r="D111" s="61"/>
      <c r="E111" s="61"/>
      <c r="F111" s="61"/>
      <c r="G111" s="61"/>
      <c r="H111" s="61"/>
      <c r="I111" s="61"/>
      <c r="J111" s="61"/>
      <c r="K111" s="99"/>
      <c r="L111" s="51">
        <f t="shared" si="12"/>
        <v>0</v>
      </c>
      <c r="M111" s="51">
        <f t="shared" si="13"/>
        <v>0</v>
      </c>
      <c r="N111" s="51">
        <f t="shared" si="14"/>
        <v>0</v>
      </c>
      <c r="O111" s="51">
        <f t="shared" si="15"/>
        <v>0</v>
      </c>
    </row>
    <row r="112" spans="1:15" hidden="1" x14ac:dyDescent="0.2">
      <c r="A112" s="65"/>
      <c r="B112" s="61"/>
      <c r="C112" s="61"/>
      <c r="D112" s="61"/>
      <c r="E112" s="61"/>
      <c r="F112" s="61"/>
      <c r="G112" s="61"/>
      <c r="H112" s="61"/>
      <c r="I112" s="61"/>
      <c r="J112" s="61"/>
      <c r="K112" s="99"/>
      <c r="L112" s="51">
        <f t="shared" si="12"/>
        <v>0</v>
      </c>
      <c r="M112" s="51">
        <f t="shared" si="13"/>
        <v>0</v>
      </c>
      <c r="N112" s="51">
        <f t="shared" si="14"/>
        <v>0</v>
      </c>
      <c r="O112" s="51">
        <f t="shared" si="15"/>
        <v>0</v>
      </c>
    </row>
    <row r="113" spans="1:15" hidden="1" x14ac:dyDescent="0.2">
      <c r="A113" s="65"/>
      <c r="B113" s="61"/>
      <c r="C113" s="61"/>
      <c r="D113" s="61"/>
      <c r="E113" s="61"/>
      <c r="F113" s="61"/>
      <c r="G113" s="61"/>
      <c r="H113" s="61"/>
      <c r="I113" s="61"/>
      <c r="J113" s="61"/>
      <c r="K113" s="99"/>
      <c r="L113" s="51">
        <f t="shared" si="12"/>
        <v>0</v>
      </c>
      <c r="M113" s="51">
        <f t="shared" si="13"/>
        <v>0</v>
      </c>
      <c r="N113" s="51">
        <f t="shared" si="14"/>
        <v>0</v>
      </c>
      <c r="O113" s="51">
        <f t="shared" si="15"/>
        <v>0</v>
      </c>
    </row>
    <row r="114" spans="1:15" hidden="1" x14ac:dyDescent="0.2">
      <c r="A114" s="65"/>
      <c r="B114" s="61"/>
      <c r="C114" s="61"/>
      <c r="D114" s="61"/>
      <c r="E114" s="61"/>
      <c r="F114" s="61"/>
      <c r="G114" s="61"/>
      <c r="H114" s="61"/>
      <c r="I114" s="61"/>
      <c r="J114" s="61"/>
      <c r="K114" s="99"/>
      <c r="L114" s="51">
        <f t="shared" si="12"/>
        <v>0</v>
      </c>
      <c r="M114" s="51">
        <f t="shared" si="13"/>
        <v>0</v>
      </c>
      <c r="N114" s="51">
        <f t="shared" si="14"/>
        <v>0</v>
      </c>
      <c r="O114" s="51">
        <f t="shared" si="15"/>
        <v>0</v>
      </c>
    </row>
    <row r="115" spans="1:15" hidden="1" x14ac:dyDescent="0.2">
      <c r="A115" s="65"/>
      <c r="B115" s="61"/>
      <c r="C115" s="61"/>
      <c r="D115" s="61"/>
      <c r="E115" s="61"/>
      <c r="F115" s="61"/>
      <c r="G115" s="61"/>
      <c r="H115" s="61"/>
      <c r="I115" s="61"/>
      <c r="J115" s="61"/>
      <c r="K115" s="99"/>
      <c r="L115" s="51">
        <f t="shared" si="12"/>
        <v>0</v>
      </c>
      <c r="M115" s="51">
        <f t="shared" si="13"/>
        <v>0</v>
      </c>
      <c r="N115" s="51">
        <f t="shared" si="14"/>
        <v>0</v>
      </c>
      <c r="O115" s="51">
        <f t="shared" si="15"/>
        <v>0</v>
      </c>
    </row>
    <row r="116" spans="1:15" hidden="1" x14ac:dyDescent="0.2">
      <c r="A116" s="65"/>
      <c r="B116" s="61"/>
      <c r="C116" s="61"/>
      <c r="D116" s="61"/>
      <c r="E116" s="61"/>
      <c r="F116" s="61"/>
      <c r="G116" s="61"/>
      <c r="H116" s="61"/>
      <c r="I116" s="61"/>
      <c r="J116" s="61"/>
      <c r="K116" s="99"/>
      <c r="L116" s="51">
        <f t="shared" si="12"/>
        <v>0</v>
      </c>
      <c r="M116" s="51">
        <f t="shared" si="13"/>
        <v>0</v>
      </c>
      <c r="N116" s="51">
        <f t="shared" si="14"/>
        <v>0</v>
      </c>
      <c r="O116" s="51">
        <f t="shared" si="15"/>
        <v>0</v>
      </c>
    </row>
    <row r="117" spans="1:15" hidden="1" x14ac:dyDescent="0.2">
      <c r="A117" s="65"/>
      <c r="B117" s="61"/>
      <c r="C117" s="61"/>
      <c r="D117" s="61"/>
      <c r="E117" s="61"/>
      <c r="F117" s="61"/>
      <c r="G117" s="61"/>
      <c r="H117" s="61"/>
      <c r="I117" s="61"/>
      <c r="J117" s="61"/>
      <c r="K117" s="99"/>
      <c r="L117" s="51">
        <f t="shared" si="12"/>
        <v>0</v>
      </c>
      <c r="M117" s="51">
        <f t="shared" si="13"/>
        <v>0</v>
      </c>
      <c r="N117" s="51">
        <f t="shared" si="14"/>
        <v>0</v>
      </c>
      <c r="O117" s="51">
        <f t="shared" si="15"/>
        <v>0</v>
      </c>
    </row>
    <row r="118" spans="1:15" hidden="1" x14ac:dyDescent="0.2">
      <c r="A118" s="65"/>
      <c r="B118" s="61"/>
      <c r="C118" s="61"/>
      <c r="D118" s="61"/>
      <c r="E118" s="61"/>
      <c r="F118" s="61"/>
      <c r="G118" s="61"/>
      <c r="H118" s="61"/>
      <c r="I118" s="61"/>
      <c r="J118" s="61"/>
      <c r="K118" s="99"/>
      <c r="L118" s="51">
        <f t="shared" si="12"/>
        <v>0</v>
      </c>
      <c r="M118" s="51">
        <f t="shared" si="13"/>
        <v>0</v>
      </c>
      <c r="N118" s="51">
        <f t="shared" si="14"/>
        <v>0</v>
      </c>
      <c r="O118" s="51">
        <f t="shared" si="15"/>
        <v>0</v>
      </c>
    </row>
    <row r="119" spans="1:15" hidden="1" x14ac:dyDescent="0.2">
      <c r="A119" s="65"/>
      <c r="B119" s="61"/>
      <c r="C119" s="61"/>
      <c r="D119" s="61"/>
      <c r="E119" s="61"/>
      <c r="F119" s="61"/>
      <c r="G119" s="61"/>
      <c r="H119" s="61"/>
      <c r="I119" s="61"/>
      <c r="J119" s="61"/>
      <c r="K119" s="99"/>
      <c r="L119" s="51">
        <f t="shared" si="12"/>
        <v>0</v>
      </c>
      <c r="M119" s="51">
        <f t="shared" si="13"/>
        <v>0</v>
      </c>
      <c r="N119" s="51">
        <f t="shared" si="14"/>
        <v>0</v>
      </c>
      <c r="O119" s="51">
        <f t="shared" si="15"/>
        <v>0</v>
      </c>
    </row>
    <row r="120" spans="1:15" hidden="1" x14ac:dyDescent="0.2">
      <c r="A120" s="65"/>
      <c r="B120" s="61"/>
      <c r="C120" s="61"/>
      <c r="D120" s="61"/>
      <c r="E120" s="61"/>
      <c r="F120" s="61"/>
      <c r="G120" s="61"/>
      <c r="H120" s="61"/>
      <c r="I120" s="61"/>
      <c r="J120" s="61"/>
      <c r="K120" s="99"/>
      <c r="L120" s="51">
        <f t="shared" si="12"/>
        <v>0</v>
      </c>
      <c r="M120" s="51">
        <f t="shared" si="13"/>
        <v>0</v>
      </c>
      <c r="N120" s="51">
        <f t="shared" si="14"/>
        <v>0</v>
      </c>
      <c r="O120" s="51">
        <f t="shared" si="15"/>
        <v>0</v>
      </c>
    </row>
    <row r="121" spans="1:15" hidden="1" x14ac:dyDescent="0.2">
      <c r="A121" s="65"/>
      <c r="B121" s="61"/>
      <c r="C121" s="61"/>
      <c r="D121" s="61"/>
      <c r="E121" s="61"/>
      <c r="F121" s="61"/>
      <c r="G121" s="61"/>
      <c r="H121" s="61"/>
      <c r="I121" s="61"/>
      <c r="J121" s="61"/>
      <c r="K121" s="99"/>
      <c r="L121" s="51">
        <f t="shared" si="12"/>
        <v>0</v>
      </c>
      <c r="M121" s="51">
        <f t="shared" si="13"/>
        <v>0</v>
      </c>
      <c r="N121" s="51">
        <f t="shared" si="14"/>
        <v>0</v>
      </c>
      <c r="O121" s="51">
        <f t="shared" si="15"/>
        <v>0</v>
      </c>
    </row>
    <row r="122" spans="1:15" hidden="1" x14ac:dyDescent="0.2">
      <c r="A122" s="65"/>
      <c r="B122" s="61"/>
      <c r="C122" s="61"/>
      <c r="D122" s="61"/>
      <c r="E122" s="61"/>
      <c r="F122" s="61"/>
      <c r="G122" s="61"/>
      <c r="H122" s="61"/>
      <c r="I122" s="61"/>
      <c r="J122" s="61"/>
      <c r="K122" s="99"/>
      <c r="L122" s="51">
        <f t="shared" si="12"/>
        <v>0</v>
      </c>
      <c r="M122" s="51">
        <f t="shared" si="13"/>
        <v>0</v>
      </c>
      <c r="N122" s="51">
        <f t="shared" si="14"/>
        <v>0</v>
      </c>
      <c r="O122" s="51">
        <f t="shared" si="15"/>
        <v>0</v>
      </c>
    </row>
    <row r="123" spans="1:15" hidden="1" x14ac:dyDescent="0.2">
      <c r="A123" s="65"/>
      <c r="B123" s="61"/>
      <c r="C123" s="61"/>
      <c r="D123" s="61"/>
      <c r="E123" s="61"/>
      <c r="F123" s="61"/>
      <c r="G123" s="61"/>
      <c r="H123" s="61"/>
      <c r="I123" s="61"/>
      <c r="J123" s="61"/>
      <c r="K123" s="99"/>
      <c r="L123" s="51">
        <f t="shared" si="12"/>
        <v>0</v>
      </c>
      <c r="M123" s="51">
        <f t="shared" si="13"/>
        <v>0</v>
      </c>
      <c r="N123" s="51">
        <f t="shared" si="14"/>
        <v>0</v>
      </c>
      <c r="O123" s="51">
        <f t="shared" si="15"/>
        <v>0</v>
      </c>
    </row>
    <row r="124" spans="1:15" hidden="1" x14ac:dyDescent="0.2">
      <c r="A124" s="65"/>
      <c r="B124" s="61"/>
      <c r="C124" s="61"/>
      <c r="D124" s="61"/>
      <c r="E124" s="61"/>
      <c r="F124" s="61"/>
      <c r="G124" s="61"/>
      <c r="H124" s="61"/>
      <c r="I124" s="61"/>
      <c r="J124" s="61"/>
      <c r="K124" s="99"/>
      <c r="L124" s="51">
        <f t="shared" si="12"/>
        <v>0</v>
      </c>
      <c r="M124" s="51">
        <f t="shared" si="13"/>
        <v>0</v>
      </c>
      <c r="N124" s="51">
        <f t="shared" si="14"/>
        <v>0</v>
      </c>
      <c r="O124" s="51">
        <f t="shared" si="15"/>
        <v>0</v>
      </c>
    </row>
    <row r="125" spans="1:15" hidden="1" x14ac:dyDescent="0.2">
      <c r="A125" s="65"/>
      <c r="B125" s="61"/>
      <c r="C125" s="61"/>
      <c r="D125" s="61"/>
      <c r="E125" s="61"/>
      <c r="F125" s="61"/>
      <c r="G125" s="61"/>
      <c r="H125" s="61"/>
      <c r="I125" s="61"/>
      <c r="J125" s="61"/>
      <c r="K125" s="99"/>
      <c r="L125" s="51">
        <f t="shared" si="12"/>
        <v>0</v>
      </c>
      <c r="M125" s="51">
        <f t="shared" si="13"/>
        <v>0</v>
      </c>
      <c r="N125" s="51">
        <f t="shared" si="14"/>
        <v>0</v>
      </c>
      <c r="O125" s="51">
        <f t="shared" si="15"/>
        <v>0</v>
      </c>
    </row>
    <row r="126" spans="1:15" hidden="1" x14ac:dyDescent="0.2">
      <c r="A126" s="65"/>
      <c r="B126" s="61"/>
      <c r="C126" s="61"/>
      <c r="D126" s="61"/>
      <c r="E126" s="61"/>
      <c r="F126" s="61"/>
      <c r="G126" s="61"/>
      <c r="H126" s="61"/>
      <c r="I126" s="61"/>
      <c r="J126" s="61"/>
      <c r="K126" s="99"/>
      <c r="L126" s="51">
        <f t="shared" si="12"/>
        <v>0</v>
      </c>
      <c r="M126" s="51">
        <f t="shared" si="13"/>
        <v>0</v>
      </c>
      <c r="N126" s="51">
        <f t="shared" si="14"/>
        <v>0</v>
      </c>
      <c r="O126" s="51">
        <f t="shared" si="15"/>
        <v>0</v>
      </c>
    </row>
    <row r="127" spans="1:15" hidden="1" x14ac:dyDescent="0.2">
      <c r="A127" s="65"/>
      <c r="B127" s="61"/>
      <c r="C127" s="61"/>
      <c r="D127" s="61"/>
      <c r="E127" s="61"/>
      <c r="F127" s="61"/>
      <c r="G127" s="61"/>
      <c r="H127" s="61"/>
      <c r="I127" s="61"/>
      <c r="J127" s="61"/>
      <c r="K127" s="99"/>
      <c r="L127" s="51">
        <f t="shared" si="12"/>
        <v>0</v>
      </c>
      <c r="M127" s="51">
        <f t="shared" si="13"/>
        <v>0</v>
      </c>
      <c r="N127" s="51">
        <f t="shared" si="14"/>
        <v>0</v>
      </c>
      <c r="O127" s="51">
        <f t="shared" si="15"/>
        <v>0</v>
      </c>
    </row>
    <row r="128" spans="1:15" hidden="1" x14ac:dyDescent="0.2">
      <c r="A128" s="65"/>
      <c r="B128" s="61"/>
      <c r="C128" s="61"/>
      <c r="D128" s="61"/>
      <c r="E128" s="61"/>
      <c r="F128" s="61"/>
      <c r="G128" s="61"/>
      <c r="H128" s="61"/>
      <c r="I128" s="61"/>
      <c r="J128" s="61"/>
      <c r="K128" s="99"/>
      <c r="L128" s="51">
        <f t="shared" si="12"/>
        <v>0</v>
      </c>
      <c r="M128" s="51">
        <f t="shared" si="13"/>
        <v>0</v>
      </c>
      <c r="N128" s="51">
        <f t="shared" si="14"/>
        <v>0</v>
      </c>
      <c r="O128" s="51">
        <f t="shared" si="15"/>
        <v>0</v>
      </c>
    </row>
    <row r="129" spans="1:15" hidden="1" x14ac:dyDescent="0.2">
      <c r="A129" s="65"/>
      <c r="B129" s="61"/>
      <c r="C129" s="61"/>
      <c r="D129" s="61"/>
      <c r="E129" s="61"/>
      <c r="F129" s="61"/>
      <c r="G129" s="61"/>
      <c r="H129" s="61"/>
      <c r="I129" s="61"/>
      <c r="J129" s="61"/>
      <c r="K129" s="99"/>
      <c r="L129" s="51">
        <f t="shared" si="12"/>
        <v>0</v>
      </c>
      <c r="M129" s="51">
        <f t="shared" si="13"/>
        <v>0</v>
      </c>
      <c r="N129" s="51">
        <f t="shared" si="14"/>
        <v>0</v>
      </c>
      <c r="O129" s="51">
        <f t="shared" si="15"/>
        <v>0</v>
      </c>
    </row>
    <row r="130" spans="1:15" hidden="1" x14ac:dyDescent="0.2">
      <c r="A130" s="65"/>
      <c r="B130" s="61"/>
      <c r="C130" s="61"/>
      <c r="D130" s="61"/>
      <c r="E130" s="61"/>
      <c r="F130" s="61"/>
      <c r="G130" s="61"/>
      <c r="H130" s="61"/>
      <c r="I130" s="61"/>
      <c r="J130" s="61"/>
      <c r="K130" s="99"/>
      <c r="L130" s="51">
        <f t="shared" si="12"/>
        <v>0</v>
      </c>
      <c r="M130" s="51">
        <f t="shared" si="13"/>
        <v>0</v>
      </c>
      <c r="N130" s="51">
        <f t="shared" si="14"/>
        <v>0</v>
      </c>
      <c r="O130" s="51">
        <f t="shared" si="15"/>
        <v>0</v>
      </c>
    </row>
    <row r="131" spans="1:15" hidden="1" x14ac:dyDescent="0.2">
      <c r="A131" s="65"/>
      <c r="B131" s="61"/>
      <c r="C131" s="61"/>
      <c r="D131" s="61"/>
      <c r="E131" s="61"/>
      <c r="F131" s="61"/>
      <c r="G131" s="61"/>
      <c r="H131" s="61"/>
      <c r="I131" s="61"/>
      <c r="J131" s="61"/>
      <c r="K131" s="99"/>
      <c r="L131" s="51">
        <f t="shared" si="12"/>
        <v>0</v>
      </c>
      <c r="M131" s="51">
        <f t="shared" si="13"/>
        <v>0</v>
      </c>
      <c r="N131" s="51">
        <f t="shared" si="14"/>
        <v>0</v>
      </c>
      <c r="O131" s="51">
        <f t="shared" si="15"/>
        <v>0</v>
      </c>
    </row>
    <row r="132" spans="1:15" hidden="1" x14ac:dyDescent="0.2">
      <c r="A132" s="65"/>
      <c r="B132" s="61"/>
      <c r="C132" s="61"/>
      <c r="D132" s="61"/>
      <c r="E132" s="61"/>
      <c r="F132" s="61"/>
      <c r="G132" s="61"/>
      <c r="H132" s="61"/>
      <c r="I132" s="61"/>
      <c r="J132" s="61"/>
      <c r="K132" s="99"/>
      <c r="L132" s="51">
        <f t="shared" si="12"/>
        <v>0</v>
      </c>
      <c r="M132" s="51">
        <f t="shared" si="13"/>
        <v>0</v>
      </c>
      <c r="N132" s="51">
        <f t="shared" si="14"/>
        <v>0</v>
      </c>
      <c r="O132" s="51">
        <f t="shared" si="15"/>
        <v>0</v>
      </c>
    </row>
    <row r="133" spans="1:15" hidden="1" x14ac:dyDescent="0.2">
      <c r="A133" s="65"/>
      <c r="B133" s="61"/>
      <c r="C133" s="61"/>
      <c r="D133" s="61"/>
      <c r="E133" s="61"/>
      <c r="F133" s="61"/>
      <c r="G133" s="61"/>
      <c r="H133" s="61"/>
      <c r="I133" s="61"/>
      <c r="J133" s="61"/>
      <c r="K133" s="99"/>
      <c r="L133" s="51">
        <f t="shared" si="12"/>
        <v>0</v>
      </c>
      <c r="M133" s="51">
        <f t="shared" si="13"/>
        <v>0</v>
      </c>
      <c r="N133" s="51">
        <f t="shared" si="14"/>
        <v>0</v>
      </c>
      <c r="O133" s="51">
        <f t="shared" si="15"/>
        <v>0</v>
      </c>
    </row>
    <row r="134" spans="1:15" hidden="1" x14ac:dyDescent="0.2">
      <c r="A134" s="65"/>
      <c r="B134" s="61"/>
      <c r="C134" s="61"/>
      <c r="D134" s="61"/>
      <c r="E134" s="61"/>
      <c r="F134" s="61"/>
      <c r="G134" s="61"/>
      <c r="H134" s="61"/>
      <c r="I134" s="61"/>
      <c r="J134" s="61"/>
      <c r="K134" s="99"/>
      <c r="L134" s="51">
        <f t="shared" si="12"/>
        <v>0</v>
      </c>
      <c r="M134" s="51">
        <f t="shared" si="13"/>
        <v>0</v>
      </c>
      <c r="N134" s="51">
        <f t="shared" si="14"/>
        <v>0</v>
      </c>
      <c r="O134" s="51">
        <f t="shared" si="15"/>
        <v>0</v>
      </c>
    </row>
    <row r="135" spans="1:15" hidden="1" x14ac:dyDescent="0.2">
      <c r="A135" s="65"/>
      <c r="B135" s="61"/>
      <c r="C135" s="61"/>
      <c r="D135" s="61"/>
      <c r="E135" s="61"/>
      <c r="F135" s="61"/>
      <c r="G135" s="61"/>
      <c r="H135" s="61"/>
      <c r="I135" s="61"/>
      <c r="J135" s="61"/>
      <c r="K135" s="99"/>
      <c r="L135" s="51">
        <f t="shared" si="12"/>
        <v>0</v>
      </c>
      <c r="M135" s="51">
        <f t="shared" si="13"/>
        <v>0</v>
      </c>
      <c r="N135" s="51">
        <f t="shared" si="14"/>
        <v>0</v>
      </c>
      <c r="O135" s="51">
        <f t="shared" si="15"/>
        <v>0</v>
      </c>
    </row>
    <row r="136" spans="1:15" hidden="1" x14ac:dyDescent="0.2">
      <c r="A136" s="65"/>
      <c r="B136" s="61"/>
      <c r="C136" s="61"/>
      <c r="D136" s="61"/>
      <c r="E136" s="61"/>
      <c r="F136" s="61"/>
      <c r="G136" s="61"/>
      <c r="H136" s="61"/>
      <c r="I136" s="61"/>
      <c r="J136" s="61"/>
      <c r="K136" s="99"/>
      <c r="L136" s="51">
        <f t="shared" si="12"/>
        <v>0</v>
      </c>
      <c r="M136" s="51">
        <f t="shared" si="13"/>
        <v>0</v>
      </c>
      <c r="N136" s="51">
        <f t="shared" si="14"/>
        <v>0</v>
      </c>
      <c r="O136" s="51">
        <f t="shared" si="15"/>
        <v>0</v>
      </c>
    </row>
    <row r="137" spans="1:15" hidden="1" x14ac:dyDescent="0.2">
      <c r="A137" s="65"/>
      <c r="B137" s="61"/>
      <c r="C137" s="61"/>
      <c r="D137" s="61"/>
      <c r="E137" s="61"/>
      <c r="F137" s="61"/>
      <c r="G137" s="61"/>
      <c r="H137" s="61"/>
      <c r="I137" s="61"/>
      <c r="J137" s="61"/>
      <c r="K137" s="99"/>
      <c r="L137" s="51">
        <f t="shared" si="12"/>
        <v>0</v>
      </c>
      <c r="M137" s="51">
        <f t="shared" si="13"/>
        <v>0</v>
      </c>
      <c r="N137" s="51">
        <f t="shared" si="14"/>
        <v>0</v>
      </c>
      <c r="O137" s="51">
        <f t="shared" si="15"/>
        <v>0</v>
      </c>
    </row>
    <row r="138" spans="1:15" hidden="1" x14ac:dyDescent="0.2">
      <c r="A138" s="65"/>
      <c r="B138" s="61"/>
      <c r="C138" s="61"/>
      <c r="D138" s="61"/>
      <c r="E138" s="61"/>
      <c r="F138" s="61"/>
      <c r="G138" s="61"/>
      <c r="H138" s="61"/>
      <c r="I138" s="61"/>
      <c r="J138" s="61"/>
      <c r="K138" s="99"/>
      <c r="L138" s="51">
        <f t="shared" si="12"/>
        <v>0</v>
      </c>
      <c r="M138" s="51">
        <f t="shared" si="13"/>
        <v>0</v>
      </c>
      <c r="N138" s="51">
        <f t="shared" si="14"/>
        <v>0</v>
      </c>
      <c r="O138" s="51">
        <f t="shared" si="15"/>
        <v>0</v>
      </c>
    </row>
    <row r="139" spans="1:15" hidden="1" x14ac:dyDescent="0.2">
      <c r="A139" s="65"/>
      <c r="B139" s="61"/>
      <c r="C139" s="61"/>
      <c r="D139" s="61"/>
      <c r="E139" s="61"/>
      <c r="F139" s="61"/>
      <c r="G139" s="61"/>
      <c r="H139" s="61"/>
      <c r="I139" s="61"/>
      <c r="J139" s="61"/>
      <c r="K139" s="99"/>
      <c r="L139" s="51">
        <f t="shared" si="12"/>
        <v>0</v>
      </c>
      <c r="M139" s="51">
        <f t="shared" si="13"/>
        <v>0</v>
      </c>
      <c r="N139" s="51">
        <f t="shared" si="14"/>
        <v>0</v>
      </c>
      <c r="O139" s="51">
        <f t="shared" si="15"/>
        <v>0</v>
      </c>
    </row>
    <row r="140" spans="1:15" hidden="1" x14ac:dyDescent="0.2">
      <c r="A140" s="65"/>
      <c r="B140" s="61"/>
      <c r="C140" s="61"/>
      <c r="D140" s="61"/>
      <c r="E140" s="61"/>
      <c r="F140" s="61"/>
      <c r="G140" s="61"/>
      <c r="H140" s="61"/>
      <c r="I140" s="61"/>
      <c r="J140" s="61"/>
      <c r="K140" s="99"/>
      <c r="L140" s="51">
        <f t="shared" ref="L140:L143" si="16">G140*K140</f>
        <v>0</v>
      </c>
      <c r="M140" s="51">
        <f t="shared" ref="M140:M143" si="17">K140*H140</f>
        <v>0</v>
      </c>
      <c r="N140" s="51">
        <f t="shared" ref="N140:N143" si="18">K140*I140</f>
        <v>0</v>
      </c>
      <c r="O140" s="51">
        <f t="shared" ref="O140:O143" si="19">J140*K140</f>
        <v>0</v>
      </c>
    </row>
    <row r="141" spans="1:15" hidden="1" x14ac:dyDescent="0.2">
      <c r="A141" s="65"/>
      <c r="B141" s="61"/>
      <c r="C141" s="61"/>
      <c r="D141" s="61"/>
      <c r="E141" s="61"/>
      <c r="F141" s="61"/>
      <c r="G141" s="61"/>
      <c r="H141" s="61"/>
      <c r="I141" s="61"/>
      <c r="J141" s="61"/>
      <c r="K141" s="99"/>
      <c r="L141" s="51">
        <f t="shared" si="16"/>
        <v>0</v>
      </c>
      <c r="M141" s="51">
        <f t="shared" si="17"/>
        <v>0</v>
      </c>
      <c r="N141" s="51">
        <f t="shared" si="18"/>
        <v>0</v>
      </c>
      <c r="O141" s="51">
        <f t="shared" si="19"/>
        <v>0</v>
      </c>
    </row>
    <row r="142" spans="1:15" hidden="1" x14ac:dyDescent="0.2">
      <c r="A142" s="65"/>
      <c r="B142" s="61"/>
      <c r="C142" s="61"/>
      <c r="D142" s="61"/>
      <c r="E142" s="61"/>
      <c r="F142" s="61"/>
      <c r="G142" s="61"/>
      <c r="H142" s="61"/>
      <c r="I142" s="61"/>
      <c r="J142" s="61"/>
      <c r="K142" s="99"/>
      <c r="L142" s="51">
        <f t="shared" si="16"/>
        <v>0</v>
      </c>
      <c r="M142" s="51">
        <f t="shared" si="17"/>
        <v>0</v>
      </c>
      <c r="N142" s="51">
        <f t="shared" si="18"/>
        <v>0</v>
      </c>
      <c r="O142" s="51">
        <f t="shared" si="19"/>
        <v>0</v>
      </c>
    </row>
    <row r="143" spans="1:15" hidden="1" x14ac:dyDescent="0.2">
      <c r="A143" s="65"/>
      <c r="B143" s="61"/>
      <c r="C143" s="61"/>
      <c r="D143" s="61"/>
      <c r="E143" s="61"/>
      <c r="F143" s="61"/>
      <c r="G143" s="61"/>
      <c r="H143" s="61"/>
      <c r="I143" s="61"/>
      <c r="J143" s="61"/>
      <c r="K143" s="99"/>
      <c r="L143" s="51">
        <f t="shared" si="16"/>
        <v>0</v>
      </c>
      <c r="M143" s="51">
        <f t="shared" si="17"/>
        <v>0</v>
      </c>
      <c r="N143" s="51">
        <f t="shared" si="18"/>
        <v>0</v>
      </c>
      <c r="O143" s="51">
        <f t="shared" si="19"/>
        <v>0</v>
      </c>
    </row>
    <row r="144" spans="1:15" hidden="1" x14ac:dyDescent="0.2">
      <c r="A144" s="65"/>
      <c r="B144" s="61"/>
      <c r="C144" s="61"/>
      <c r="D144" s="71"/>
      <c r="E144" s="61"/>
      <c r="F144" s="62"/>
      <c r="G144" s="62"/>
      <c r="H144" s="62"/>
      <c r="I144" s="62"/>
      <c r="J144" s="62"/>
      <c r="K144" s="99"/>
      <c r="L144" s="51">
        <f t="shared" si="0"/>
        <v>0</v>
      </c>
      <c r="M144" s="51">
        <f t="shared" si="1"/>
        <v>0</v>
      </c>
      <c r="N144" s="51">
        <f t="shared" si="2"/>
        <v>0</v>
      </c>
      <c r="O144" s="51">
        <f t="shared" si="3"/>
        <v>0</v>
      </c>
    </row>
    <row r="145" spans="1:15" hidden="1" x14ac:dyDescent="0.2">
      <c r="A145" s="65"/>
      <c r="B145" s="61"/>
      <c r="C145" s="61"/>
      <c r="D145" s="71"/>
      <c r="E145" s="61"/>
      <c r="F145" s="62"/>
      <c r="G145" s="62"/>
      <c r="H145" s="62"/>
      <c r="I145" s="62"/>
      <c r="J145" s="62"/>
      <c r="K145" s="52"/>
      <c r="L145" s="51">
        <f t="shared" si="0"/>
        <v>0</v>
      </c>
      <c r="M145" s="51">
        <f t="shared" si="1"/>
        <v>0</v>
      </c>
      <c r="N145" s="51">
        <f t="shared" si="2"/>
        <v>0</v>
      </c>
      <c r="O145" s="51">
        <f t="shared" si="3"/>
        <v>0</v>
      </c>
    </row>
    <row r="146" spans="1:15" hidden="1" x14ac:dyDescent="0.2">
      <c r="A146" s="65"/>
      <c r="B146" s="61"/>
      <c r="C146" s="61"/>
      <c r="D146" s="71"/>
      <c r="E146" s="61"/>
      <c r="F146" s="62"/>
      <c r="G146" s="62"/>
      <c r="H146" s="62"/>
      <c r="I146" s="62"/>
      <c r="J146" s="62"/>
      <c r="K146" s="50"/>
      <c r="L146" s="51">
        <f t="shared" si="0"/>
        <v>0</v>
      </c>
      <c r="M146" s="51">
        <f t="shared" si="1"/>
        <v>0</v>
      </c>
      <c r="N146" s="51">
        <f t="shared" si="2"/>
        <v>0</v>
      </c>
      <c r="O146" s="51">
        <f t="shared" si="3"/>
        <v>0</v>
      </c>
    </row>
    <row r="147" spans="1:15" hidden="1" x14ac:dyDescent="0.2">
      <c r="A147" s="65"/>
      <c r="B147" s="61"/>
      <c r="C147" s="61"/>
      <c r="D147" s="53"/>
      <c r="E147" s="54"/>
      <c r="F147" s="55"/>
      <c r="G147" s="55"/>
      <c r="H147" s="55"/>
      <c r="I147" s="55"/>
      <c r="J147" s="55"/>
      <c r="K147" s="50"/>
      <c r="L147" s="51">
        <f t="shared" si="0"/>
        <v>0</v>
      </c>
      <c r="M147" s="51">
        <f t="shared" si="1"/>
        <v>0</v>
      </c>
      <c r="N147" s="51">
        <f t="shared" si="2"/>
        <v>0</v>
      </c>
      <c r="O147" s="51">
        <f t="shared" si="3"/>
        <v>0</v>
      </c>
    </row>
    <row r="148" spans="1:15" hidden="1" x14ac:dyDescent="0.2">
      <c r="A148" s="65"/>
      <c r="B148" s="62"/>
      <c r="C148" s="62"/>
      <c r="D148" s="72"/>
      <c r="E148" s="62"/>
      <c r="F148" s="62"/>
      <c r="G148" s="62"/>
      <c r="H148" s="55"/>
      <c r="I148" s="55"/>
      <c r="J148" s="55"/>
      <c r="K148" s="50"/>
      <c r="L148" s="51">
        <f t="shared" si="0"/>
        <v>0</v>
      </c>
      <c r="M148" s="51">
        <f t="shared" si="1"/>
        <v>0</v>
      </c>
      <c r="N148" s="51">
        <f t="shared" si="2"/>
        <v>0</v>
      </c>
      <c r="O148" s="51">
        <f t="shared" si="3"/>
        <v>0</v>
      </c>
    </row>
    <row r="149" spans="1:15" hidden="1" x14ac:dyDescent="0.2">
      <c r="A149" s="65"/>
      <c r="B149" s="61"/>
      <c r="C149" s="61"/>
      <c r="D149" s="71"/>
      <c r="E149" s="61"/>
      <c r="F149" s="62"/>
      <c r="G149" s="62"/>
      <c r="H149" s="62"/>
      <c r="I149" s="62"/>
      <c r="J149" s="62"/>
      <c r="K149" s="99"/>
      <c r="L149" s="51">
        <f t="shared" si="0"/>
        <v>0</v>
      </c>
      <c r="M149" s="51">
        <f t="shared" si="1"/>
        <v>0</v>
      </c>
      <c r="N149" s="51">
        <f t="shared" si="2"/>
        <v>0</v>
      </c>
      <c r="O149" s="51">
        <f t="shared" si="3"/>
        <v>0</v>
      </c>
    </row>
    <row r="150" spans="1:15" hidden="1" x14ac:dyDescent="0.2">
      <c r="A150" s="65"/>
      <c r="B150" s="61"/>
      <c r="C150" s="61"/>
      <c r="D150" s="71"/>
      <c r="E150" s="54"/>
      <c r="F150" s="62"/>
      <c r="G150" s="62"/>
      <c r="H150" s="62"/>
      <c r="I150" s="62"/>
      <c r="J150" s="62"/>
      <c r="K150" s="99"/>
      <c r="L150" s="51">
        <f t="shared" si="0"/>
        <v>0</v>
      </c>
      <c r="M150" s="51">
        <f t="shared" si="1"/>
        <v>0</v>
      </c>
      <c r="N150" s="51">
        <f t="shared" si="2"/>
        <v>0</v>
      </c>
      <c r="O150" s="51">
        <f t="shared" si="3"/>
        <v>0</v>
      </c>
    </row>
    <row r="151" spans="1:15" hidden="1" x14ac:dyDescent="0.2">
      <c r="A151" s="65"/>
      <c r="B151" s="61"/>
      <c r="C151" s="61"/>
      <c r="D151" s="71"/>
      <c r="E151" s="54"/>
      <c r="F151" s="62"/>
      <c r="G151" s="62"/>
      <c r="H151" s="62"/>
      <c r="I151" s="62"/>
      <c r="J151" s="62"/>
      <c r="K151" s="99"/>
      <c r="L151" s="51">
        <f t="shared" si="0"/>
        <v>0</v>
      </c>
      <c r="M151" s="51">
        <f t="shared" si="1"/>
        <v>0</v>
      </c>
      <c r="N151" s="51">
        <f t="shared" si="2"/>
        <v>0</v>
      </c>
      <c r="O151" s="51">
        <f t="shared" si="3"/>
        <v>0</v>
      </c>
    </row>
    <row r="152" spans="1:15" hidden="1" x14ac:dyDescent="0.2">
      <c r="A152" s="65"/>
      <c r="B152" s="61"/>
      <c r="C152" s="61"/>
      <c r="D152" s="71"/>
      <c r="E152" s="54"/>
      <c r="F152" s="62"/>
      <c r="G152" s="62"/>
      <c r="H152" s="62"/>
      <c r="I152" s="62"/>
      <c r="J152" s="62"/>
      <c r="K152" s="99"/>
      <c r="L152" s="51">
        <f t="shared" si="0"/>
        <v>0</v>
      </c>
      <c r="M152" s="51">
        <f t="shared" si="1"/>
        <v>0</v>
      </c>
      <c r="N152" s="51">
        <f t="shared" si="2"/>
        <v>0</v>
      </c>
      <c r="O152" s="51">
        <f t="shared" si="3"/>
        <v>0</v>
      </c>
    </row>
    <row r="153" spans="1:15" hidden="1" x14ac:dyDescent="0.2">
      <c r="A153" s="65"/>
      <c r="B153" s="61"/>
      <c r="C153" s="61"/>
      <c r="D153" s="71"/>
      <c r="E153" s="61"/>
      <c r="F153" s="62"/>
      <c r="G153" s="62"/>
      <c r="H153" s="62"/>
      <c r="I153" s="62"/>
      <c r="J153" s="62"/>
      <c r="K153" s="99"/>
      <c r="L153" s="51">
        <f t="shared" si="0"/>
        <v>0</v>
      </c>
      <c r="M153" s="51">
        <f t="shared" si="1"/>
        <v>0</v>
      </c>
      <c r="N153" s="51">
        <f t="shared" si="2"/>
        <v>0</v>
      </c>
      <c r="O153" s="51">
        <f t="shared" si="3"/>
        <v>0</v>
      </c>
    </row>
    <row r="154" spans="1:15" hidden="1" x14ac:dyDescent="0.2">
      <c r="A154" s="65"/>
      <c r="B154" s="61"/>
      <c r="C154" s="61"/>
      <c r="D154" s="71"/>
      <c r="E154" s="54"/>
      <c r="F154" s="62"/>
      <c r="G154" s="62"/>
      <c r="H154" s="62"/>
      <c r="I154" s="62"/>
      <c r="J154" s="62"/>
      <c r="K154" s="99"/>
      <c r="L154" s="51">
        <f t="shared" si="0"/>
        <v>0</v>
      </c>
      <c r="M154" s="51">
        <f t="shared" si="1"/>
        <v>0</v>
      </c>
      <c r="N154" s="51">
        <f t="shared" si="2"/>
        <v>0</v>
      </c>
      <c r="O154" s="51">
        <f t="shared" si="3"/>
        <v>0</v>
      </c>
    </row>
    <row r="155" spans="1:15" hidden="1" x14ac:dyDescent="0.2">
      <c r="A155" s="65"/>
      <c r="B155" s="61"/>
      <c r="C155" s="61"/>
      <c r="D155" s="71"/>
      <c r="E155" s="54"/>
      <c r="F155" s="62"/>
      <c r="G155" s="62"/>
      <c r="H155" s="62"/>
      <c r="I155" s="62"/>
      <c r="J155" s="62"/>
      <c r="K155" s="99"/>
      <c r="L155" s="51">
        <f t="shared" si="0"/>
        <v>0</v>
      </c>
      <c r="M155" s="51">
        <f t="shared" si="1"/>
        <v>0</v>
      </c>
      <c r="N155" s="51">
        <f t="shared" si="2"/>
        <v>0</v>
      </c>
      <c r="O155" s="51">
        <f t="shared" si="3"/>
        <v>0</v>
      </c>
    </row>
    <row r="156" spans="1:15" hidden="1" x14ac:dyDescent="0.2">
      <c r="A156" s="65"/>
      <c r="B156" s="61"/>
      <c r="C156" s="61"/>
      <c r="D156" s="71"/>
      <c r="E156" s="54"/>
      <c r="F156" s="62"/>
      <c r="G156" s="62"/>
      <c r="H156" s="62"/>
      <c r="I156" s="62"/>
      <c r="J156" s="62"/>
      <c r="K156" s="99"/>
      <c r="L156" s="51">
        <f t="shared" si="0"/>
        <v>0</v>
      </c>
      <c r="M156" s="51">
        <f t="shared" si="1"/>
        <v>0</v>
      </c>
      <c r="N156" s="51">
        <f t="shared" si="2"/>
        <v>0</v>
      </c>
      <c r="O156" s="51">
        <f t="shared" si="3"/>
        <v>0</v>
      </c>
    </row>
    <row r="157" spans="1:15" hidden="1" x14ac:dyDescent="0.2">
      <c r="A157" s="65"/>
      <c r="B157" s="61"/>
      <c r="C157" s="61"/>
      <c r="D157" s="71"/>
      <c r="E157" s="54"/>
      <c r="F157" s="62"/>
      <c r="G157" s="62"/>
      <c r="H157" s="62"/>
      <c r="I157" s="62"/>
      <c r="J157" s="62"/>
      <c r="K157" s="99"/>
      <c r="L157" s="51">
        <f t="shared" si="0"/>
        <v>0</v>
      </c>
      <c r="M157" s="51">
        <f t="shared" si="1"/>
        <v>0</v>
      </c>
      <c r="N157" s="51">
        <f t="shared" si="2"/>
        <v>0</v>
      </c>
      <c r="O157" s="51">
        <f t="shared" si="3"/>
        <v>0</v>
      </c>
    </row>
    <row r="158" spans="1:15" hidden="1" x14ac:dyDescent="0.2">
      <c r="A158" s="65"/>
      <c r="B158" s="61"/>
      <c r="C158" s="61"/>
      <c r="D158" s="71"/>
      <c r="E158" s="61"/>
      <c r="F158" s="62"/>
      <c r="G158" s="62"/>
      <c r="H158" s="62"/>
      <c r="I158" s="62"/>
      <c r="J158" s="62"/>
      <c r="K158" s="99"/>
      <c r="L158" s="51">
        <f t="shared" si="0"/>
        <v>0</v>
      </c>
      <c r="M158" s="51">
        <f t="shared" si="1"/>
        <v>0</v>
      </c>
      <c r="N158" s="51">
        <f t="shared" si="2"/>
        <v>0</v>
      </c>
      <c r="O158" s="51">
        <f t="shared" si="3"/>
        <v>0</v>
      </c>
    </row>
    <row r="159" spans="1:15" hidden="1" x14ac:dyDescent="0.2">
      <c r="A159" s="65"/>
      <c r="B159" s="61"/>
      <c r="C159" s="61"/>
      <c r="D159" s="71"/>
      <c r="E159" s="61"/>
      <c r="F159" s="62"/>
      <c r="G159" s="62"/>
      <c r="H159" s="62"/>
      <c r="I159" s="62"/>
      <c r="J159" s="62"/>
      <c r="K159" s="99"/>
      <c r="L159" s="51">
        <f t="shared" si="0"/>
        <v>0</v>
      </c>
      <c r="M159" s="51">
        <f t="shared" si="1"/>
        <v>0</v>
      </c>
      <c r="N159" s="51">
        <f t="shared" si="2"/>
        <v>0</v>
      </c>
      <c r="O159" s="51">
        <f t="shared" si="3"/>
        <v>0</v>
      </c>
    </row>
    <row r="160" spans="1:15" hidden="1" x14ac:dyDescent="0.2">
      <c r="A160" s="65"/>
      <c r="B160" s="61"/>
      <c r="C160" s="61"/>
      <c r="D160" s="71"/>
      <c r="E160" s="61"/>
      <c r="F160" s="62"/>
      <c r="G160" s="62"/>
      <c r="H160" s="62"/>
      <c r="I160" s="62"/>
      <c r="J160" s="62"/>
      <c r="K160" s="52"/>
      <c r="L160" s="51">
        <f t="shared" si="0"/>
        <v>0</v>
      </c>
      <c r="M160" s="51">
        <f t="shared" si="1"/>
        <v>0</v>
      </c>
      <c r="N160" s="51">
        <f t="shared" si="2"/>
        <v>0</v>
      </c>
      <c r="O160" s="51">
        <f t="shared" si="3"/>
        <v>0</v>
      </c>
    </row>
    <row r="161" spans="1:15" hidden="1" x14ac:dyDescent="0.2">
      <c r="A161" s="65"/>
      <c r="B161" s="61"/>
      <c r="C161" s="61"/>
      <c r="D161" s="71"/>
      <c r="E161" s="61"/>
      <c r="F161" s="62"/>
      <c r="G161" s="62"/>
      <c r="H161" s="62"/>
      <c r="I161" s="62"/>
      <c r="J161" s="62"/>
      <c r="K161" s="50"/>
      <c r="L161" s="51">
        <f t="shared" si="0"/>
        <v>0</v>
      </c>
      <c r="M161" s="51">
        <f t="shared" si="1"/>
        <v>0</v>
      </c>
      <c r="N161" s="51">
        <f t="shared" si="2"/>
        <v>0</v>
      </c>
      <c r="O161" s="51">
        <f t="shared" si="3"/>
        <v>0</v>
      </c>
    </row>
    <row r="162" spans="1:15" hidden="1" x14ac:dyDescent="0.2">
      <c r="A162" s="65"/>
      <c r="B162" s="61"/>
      <c r="C162" s="61"/>
      <c r="D162" s="53"/>
      <c r="E162" s="54"/>
      <c r="F162" s="55"/>
      <c r="G162" s="55"/>
      <c r="H162" s="55"/>
      <c r="I162" s="55"/>
      <c r="J162" s="55"/>
      <c r="K162" s="50"/>
      <c r="L162" s="51">
        <f t="shared" si="0"/>
        <v>0</v>
      </c>
      <c r="M162" s="51">
        <f t="shared" si="1"/>
        <v>0</v>
      </c>
      <c r="N162" s="51">
        <f t="shared" si="2"/>
        <v>0</v>
      </c>
      <c r="O162" s="51">
        <f t="shared" si="3"/>
        <v>0</v>
      </c>
    </row>
    <row r="163" spans="1:15" hidden="1" x14ac:dyDescent="0.2">
      <c r="A163" s="65"/>
      <c r="B163" s="62"/>
      <c r="C163" s="62"/>
      <c r="D163" s="72"/>
      <c r="E163" s="62"/>
      <c r="F163" s="62"/>
      <c r="G163" s="62"/>
      <c r="H163" s="55"/>
      <c r="I163" s="55"/>
      <c r="J163" s="55"/>
      <c r="K163" s="50"/>
      <c r="L163" s="51">
        <f t="shared" si="0"/>
        <v>0</v>
      </c>
      <c r="M163" s="51">
        <f t="shared" si="1"/>
        <v>0</v>
      </c>
      <c r="N163" s="51">
        <f t="shared" si="2"/>
        <v>0</v>
      </c>
      <c r="O163" s="51">
        <f t="shared" si="3"/>
        <v>0</v>
      </c>
    </row>
    <row r="164" spans="1:15" hidden="1" x14ac:dyDescent="0.2">
      <c r="A164" s="65"/>
      <c r="B164" s="61"/>
      <c r="C164" s="61"/>
      <c r="D164" s="71"/>
      <c r="E164" s="61"/>
      <c r="F164" s="62"/>
      <c r="G164" s="62"/>
      <c r="H164" s="62"/>
      <c r="I164" s="62"/>
      <c r="J164" s="62"/>
      <c r="K164" s="99"/>
      <c r="L164" s="51">
        <f t="shared" si="0"/>
        <v>0</v>
      </c>
      <c r="M164" s="51">
        <f t="shared" si="1"/>
        <v>0</v>
      </c>
      <c r="N164" s="51">
        <f t="shared" si="2"/>
        <v>0</v>
      </c>
      <c r="O164" s="51">
        <f t="shared" si="3"/>
        <v>0</v>
      </c>
    </row>
    <row r="165" spans="1:15" hidden="1" x14ac:dyDescent="0.2">
      <c r="A165" s="65"/>
      <c r="B165" s="61"/>
      <c r="C165" s="61"/>
      <c r="D165" s="71"/>
      <c r="E165" s="54"/>
      <c r="F165" s="62"/>
      <c r="G165" s="62"/>
      <c r="H165" s="62"/>
      <c r="I165" s="62"/>
      <c r="J165" s="62"/>
      <c r="K165" s="99"/>
      <c r="L165" s="51">
        <f t="shared" si="0"/>
        <v>0</v>
      </c>
      <c r="M165" s="51">
        <f t="shared" si="1"/>
        <v>0</v>
      </c>
      <c r="N165" s="51">
        <f t="shared" si="2"/>
        <v>0</v>
      </c>
      <c r="O165" s="51">
        <f t="shared" si="3"/>
        <v>0</v>
      </c>
    </row>
    <row r="166" spans="1:15" hidden="1" x14ac:dyDescent="0.2">
      <c r="A166" s="65"/>
      <c r="B166" s="61"/>
      <c r="C166" s="61"/>
      <c r="D166" s="71"/>
      <c r="E166" s="54"/>
      <c r="F166" s="62"/>
      <c r="G166" s="62"/>
      <c r="H166" s="62"/>
      <c r="I166" s="62"/>
      <c r="J166" s="62"/>
      <c r="K166" s="99"/>
      <c r="L166" s="51">
        <f t="shared" si="0"/>
        <v>0</v>
      </c>
      <c r="M166" s="51">
        <f t="shared" si="1"/>
        <v>0</v>
      </c>
      <c r="N166" s="51">
        <f t="shared" si="2"/>
        <v>0</v>
      </c>
      <c r="O166" s="51">
        <f t="shared" si="3"/>
        <v>0</v>
      </c>
    </row>
    <row r="167" spans="1:15" hidden="1" x14ac:dyDescent="0.2">
      <c r="A167" s="65"/>
      <c r="B167" s="61"/>
      <c r="C167" s="61"/>
      <c r="D167" s="71"/>
      <c r="E167" s="54"/>
      <c r="F167" s="62"/>
      <c r="G167" s="62"/>
      <c r="H167" s="62"/>
      <c r="I167" s="62"/>
      <c r="J167" s="62"/>
      <c r="K167" s="99"/>
      <c r="L167" s="51">
        <f t="shared" si="0"/>
        <v>0</v>
      </c>
      <c r="M167" s="51">
        <f t="shared" si="1"/>
        <v>0</v>
      </c>
      <c r="N167" s="51">
        <f t="shared" si="2"/>
        <v>0</v>
      </c>
      <c r="O167" s="51">
        <f t="shared" si="3"/>
        <v>0</v>
      </c>
    </row>
    <row r="168" spans="1:15" hidden="1" x14ac:dyDescent="0.2">
      <c r="A168" s="65"/>
      <c r="B168" s="61"/>
      <c r="C168" s="61"/>
      <c r="D168" s="71"/>
      <c r="E168" s="61"/>
      <c r="F168" s="62"/>
      <c r="G168" s="62"/>
      <c r="H168" s="62"/>
      <c r="I168" s="62"/>
      <c r="J168" s="62"/>
      <c r="K168" s="99"/>
      <c r="L168" s="51">
        <f t="shared" si="0"/>
        <v>0</v>
      </c>
      <c r="M168" s="51">
        <f t="shared" si="1"/>
        <v>0</v>
      </c>
      <c r="N168" s="51">
        <f t="shared" si="2"/>
        <v>0</v>
      </c>
      <c r="O168" s="51">
        <f t="shared" si="3"/>
        <v>0</v>
      </c>
    </row>
    <row r="169" spans="1:15" hidden="1" x14ac:dyDescent="0.2">
      <c r="A169" s="65"/>
      <c r="B169" s="61"/>
      <c r="C169" s="61"/>
      <c r="D169" s="71"/>
      <c r="E169" s="54"/>
      <c r="F169" s="62"/>
      <c r="G169" s="62"/>
      <c r="H169" s="62"/>
      <c r="I169" s="62"/>
      <c r="J169" s="62"/>
      <c r="K169" s="99"/>
      <c r="L169" s="51">
        <f t="shared" si="0"/>
        <v>0</v>
      </c>
      <c r="M169" s="51">
        <f t="shared" si="1"/>
        <v>0</v>
      </c>
      <c r="N169" s="51">
        <f t="shared" si="2"/>
        <v>0</v>
      </c>
      <c r="O169" s="51">
        <f t="shared" si="3"/>
        <v>0</v>
      </c>
    </row>
    <row r="170" spans="1:15" hidden="1" x14ac:dyDescent="0.2">
      <c r="A170" s="65"/>
      <c r="B170" s="61"/>
      <c r="C170" s="61"/>
      <c r="D170" s="71"/>
      <c r="E170" s="54"/>
      <c r="F170" s="62"/>
      <c r="G170" s="62"/>
      <c r="H170" s="62"/>
      <c r="I170" s="62"/>
      <c r="J170" s="62"/>
      <c r="K170" s="99"/>
      <c r="L170" s="51">
        <f t="shared" si="0"/>
        <v>0</v>
      </c>
      <c r="M170" s="51">
        <f t="shared" si="1"/>
        <v>0</v>
      </c>
      <c r="N170" s="51">
        <f t="shared" si="2"/>
        <v>0</v>
      </c>
      <c r="O170" s="51">
        <f t="shared" si="3"/>
        <v>0</v>
      </c>
    </row>
    <row r="171" spans="1:15" hidden="1" x14ac:dyDescent="0.2">
      <c r="A171" s="65"/>
      <c r="B171" s="61"/>
      <c r="C171" s="61"/>
      <c r="D171" s="71"/>
      <c r="E171" s="54"/>
      <c r="F171" s="62"/>
      <c r="G171" s="62"/>
      <c r="H171" s="62"/>
      <c r="I171" s="62"/>
      <c r="J171" s="62"/>
      <c r="K171" s="99"/>
      <c r="L171" s="51">
        <f t="shared" si="0"/>
        <v>0</v>
      </c>
      <c r="M171" s="51">
        <f t="shared" si="1"/>
        <v>0</v>
      </c>
      <c r="N171" s="51">
        <f t="shared" si="2"/>
        <v>0</v>
      </c>
      <c r="O171" s="51">
        <f t="shared" si="3"/>
        <v>0</v>
      </c>
    </row>
    <row r="172" spans="1:15" hidden="1" x14ac:dyDescent="0.2">
      <c r="A172" s="65"/>
      <c r="B172" s="61"/>
      <c r="C172" s="61"/>
      <c r="D172" s="71"/>
      <c r="E172" s="54"/>
      <c r="F172" s="62"/>
      <c r="G172" s="62"/>
      <c r="H172" s="62"/>
      <c r="I172" s="62"/>
      <c r="J172" s="62"/>
      <c r="K172" s="99"/>
      <c r="L172" s="51">
        <f t="shared" si="0"/>
        <v>0</v>
      </c>
      <c r="M172" s="51">
        <f t="shared" si="1"/>
        <v>0</v>
      </c>
      <c r="N172" s="51">
        <f t="shared" si="2"/>
        <v>0</v>
      </c>
      <c r="O172" s="51">
        <f t="shared" si="3"/>
        <v>0</v>
      </c>
    </row>
    <row r="173" spans="1:15" hidden="1" x14ac:dyDescent="0.2">
      <c r="A173" s="65"/>
      <c r="B173" s="61"/>
      <c r="C173" s="61"/>
      <c r="D173" s="71"/>
      <c r="E173" s="61"/>
      <c r="F173" s="62"/>
      <c r="G173" s="62"/>
      <c r="H173" s="62"/>
      <c r="I173" s="62"/>
      <c r="J173" s="62"/>
      <c r="K173" s="99"/>
      <c r="L173" s="51">
        <f>G173*K173</f>
        <v>0</v>
      </c>
      <c r="M173" s="51">
        <f t="shared" si="1"/>
        <v>0</v>
      </c>
      <c r="N173" s="51">
        <f t="shared" si="2"/>
        <v>0</v>
      </c>
      <c r="O173" s="51">
        <f t="shared" si="3"/>
        <v>0</v>
      </c>
    </row>
    <row r="174" spans="1:15" hidden="1" x14ac:dyDescent="0.2">
      <c r="A174" s="65"/>
      <c r="B174" s="61"/>
      <c r="C174" s="61"/>
      <c r="D174" s="71"/>
      <c r="E174" s="61"/>
      <c r="F174" s="62"/>
      <c r="G174" s="62"/>
      <c r="H174" s="62"/>
      <c r="I174" s="62"/>
      <c r="J174" s="62"/>
      <c r="K174" s="99"/>
      <c r="L174" s="51">
        <f t="shared" ref="L174:L187" si="20">G174*K174</f>
        <v>0</v>
      </c>
      <c r="M174" s="51">
        <f t="shared" si="1"/>
        <v>0</v>
      </c>
      <c r="N174" s="51">
        <f t="shared" si="2"/>
        <v>0</v>
      </c>
      <c r="O174" s="51">
        <f t="shared" si="3"/>
        <v>0</v>
      </c>
    </row>
    <row r="175" spans="1:15" hidden="1" x14ac:dyDescent="0.2">
      <c r="A175" s="65"/>
      <c r="B175" s="61"/>
      <c r="C175" s="61"/>
      <c r="D175" s="71"/>
      <c r="E175" s="61"/>
      <c r="F175" s="62"/>
      <c r="G175" s="62"/>
      <c r="H175" s="62"/>
      <c r="I175" s="62"/>
      <c r="J175" s="62"/>
      <c r="K175" s="52"/>
      <c r="L175" s="51">
        <f t="shared" si="20"/>
        <v>0</v>
      </c>
      <c r="M175" s="51">
        <f t="shared" si="1"/>
        <v>0</v>
      </c>
      <c r="N175" s="51">
        <f t="shared" si="2"/>
        <v>0</v>
      </c>
      <c r="O175" s="51">
        <f t="shared" si="3"/>
        <v>0</v>
      </c>
    </row>
    <row r="176" spans="1:15" hidden="1" x14ac:dyDescent="0.2">
      <c r="A176" s="65"/>
      <c r="B176" s="61"/>
      <c r="C176" s="61"/>
      <c r="D176" s="71"/>
      <c r="E176" s="61"/>
      <c r="F176" s="62"/>
      <c r="G176" s="62"/>
      <c r="H176" s="62"/>
      <c r="I176" s="62"/>
      <c r="J176" s="62"/>
      <c r="K176" s="50"/>
      <c r="L176" s="51">
        <f t="shared" si="20"/>
        <v>0</v>
      </c>
      <c r="M176" s="51">
        <f t="shared" si="1"/>
        <v>0</v>
      </c>
      <c r="N176" s="51">
        <f t="shared" si="2"/>
        <v>0</v>
      </c>
      <c r="O176" s="51">
        <f t="shared" si="3"/>
        <v>0</v>
      </c>
    </row>
    <row r="177" spans="1:15" hidden="1" x14ac:dyDescent="0.2">
      <c r="A177" s="65"/>
      <c r="B177" s="61"/>
      <c r="C177" s="61"/>
      <c r="D177" s="53"/>
      <c r="E177" s="54"/>
      <c r="F177" s="55"/>
      <c r="G177" s="55"/>
      <c r="H177" s="55"/>
      <c r="I177" s="55"/>
      <c r="J177" s="55"/>
      <c r="K177" s="50"/>
      <c r="L177" s="51">
        <f t="shared" si="20"/>
        <v>0</v>
      </c>
      <c r="M177" s="51">
        <f t="shared" si="1"/>
        <v>0</v>
      </c>
      <c r="N177" s="51">
        <f t="shared" si="2"/>
        <v>0</v>
      </c>
      <c r="O177" s="51">
        <f t="shared" si="3"/>
        <v>0</v>
      </c>
    </row>
    <row r="178" spans="1:15" hidden="1" x14ac:dyDescent="0.2">
      <c r="A178" s="65"/>
      <c r="B178" s="62"/>
      <c r="C178" s="62"/>
      <c r="D178" s="72"/>
      <c r="E178" s="62"/>
      <c r="F178" s="62"/>
      <c r="G178" s="62"/>
      <c r="H178" s="55"/>
      <c r="I178" s="55"/>
      <c r="J178" s="55"/>
      <c r="K178" s="50"/>
      <c r="L178" s="51">
        <f t="shared" si="20"/>
        <v>0</v>
      </c>
      <c r="M178" s="51">
        <f t="shared" si="1"/>
        <v>0</v>
      </c>
      <c r="N178" s="51">
        <f t="shared" si="2"/>
        <v>0</v>
      </c>
      <c r="O178" s="51">
        <f t="shared" si="3"/>
        <v>0</v>
      </c>
    </row>
    <row r="179" spans="1:15" hidden="1" x14ac:dyDescent="0.2">
      <c r="A179" s="125"/>
      <c r="B179" s="61"/>
      <c r="C179" s="61"/>
      <c r="D179" s="71"/>
      <c r="E179" s="61"/>
      <c r="F179" s="62"/>
      <c r="G179" s="62"/>
      <c r="H179" s="62"/>
      <c r="I179" s="62"/>
      <c r="J179" s="62"/>
      <c r="K179" s="99"/>
      <c r="L179" s="51">
        <f t="shared" si="20"/>
        <v>0</v>
      </c>
      <c r="M179" s="51">
        <f t="shared" ref="M179:M187" si="21">K179*H179</f>
        <v>0</v>
      </c>
      <c r="N179" s="51">
        <f t="shared" ref="N179:N187" si="22">K179*I179</f>
        <v>0</v>
      </c>
      <c r="O179" s="51">
        <f t="shared" ref="O179:O187" si="23">J179*K179</f>
        <v>0</v>
      </c>
    </row>
    <row r="180" spans="1:15" hidden="1" x14ac:dyDescent="0.2">
      <c r="A180" s="125"/>
      <c r="B180" s="61"/>
      <c r="C180" s="61"/>
      <c r="D180" s="71"/>
      <c r="E180" s="54"/>
      <c r="F180" s="62"/>
      <c r="G180" s="62"/>
      <c r="H180" s="62"/>
      <c r="I180" s="62"/>
      <c r="J180" s="62"/>
      <c r="K180" s="99"/>
      <c r="L180" s="51">
        <f t="shared" si="20"/>
        <v>0</v>
      </c>
      <c r="M180" s="51">
        <f t="shared" si="21"/>
        <v>0</v>
      </c>
      <c r="N180" s="51">
        <f t="shared" si="22"/>
        <v>0</v>
      </c>
      <c r="O180" s="51">
        <f t="shared" si="23"/>
        <v>0</v>
      </c>
    </row>
    <row r="181" spans="1:15" hidden="1" x14ac:dyDescent="0.2">
      <c r="A181" s="125"/>
      <c r="B181" s="61"/>
      <c r="C181" s="61"/>
      <c r="D181" s="71"/>
      <c r="E181" s="54"/>
      <c r="F181" s="62"/>
      <c r="G181" s="62"/>
      <c r="H181" s="62"/>
      <c r="I181" s="62"/>
      <c r="J181" s="62"/>
      <c r="K181" s="99"/>
      <c r="L181" s="51">
        <f t="shared" si="20"/>
        <v>0</v>
      </c>
      <c r="M181" s="51">
        <f t="shared" si="21"/>
        <v>0</v>
      </c>
      <c r="N181" s="51">
        <f t="shared" si="22"/>
        <v>0</v>
      </c>
      <c r="O181" s="51">
        <f t="shared" si="23"/>
        <v>0</v>
      </c>
    </row>
    <row r="182" spans="1:15" hidden="1" x14ac:dyDescent="0.2">
      <c r="A182" s="125"/>
      <c r="B182" s="61"/>
      <c r="C182" s="61"/>
      <c r="D182" s="71"/>
      <c r="E182" s="54"/>
      <c r="F182" s="62"/>
      <c r="G182" s="62"/>
      <c r="H182" s="62"/>
      <c r="I182" s="62"/>
      <c r="J182" s="62"/>
      <c r="K182" s="99"/>
      <c r="L182" s="51">
        <f t="shared" si="20"/>
        <v>0</v>
      </c>
      <c r="M182" s="51">
        <f t="shared" si="21"/>
        <v>0</v>
      </c>
      <c r="N182" s="51">
        <f t="shared" si="22"/>
        <v>0</v>
      </c>
      <c r="O182" s="51">
        <f t="shared" si="23"/>
        <v>0</v>
      </c>
    </row>
    <row r="183" spans="1:15" hidden="1" x14ac:dyDescent="0.2">
      <c r="A183" s="125"/>
      <c r="B183" s="61"/>
      <c r="C183" s="61"/>
      <c r="D183" s="71"/>
      <c r="E183" s="61"/>
      <c r="F183" s="62"/>
      <c r="G183" s="62"/>
      <c r="H183" s="62"/>
      <c r="I183" s="62"/>
      <c r="J183" s="62"/>
      <c r="K183" s="99"/>
      <c r="L183" s="51">
        <f t="shared" si="20"/>
        <v>0</v>
      </c>
      <c r="M183" s="51">
        <f t="shared" si="21"/>
        <v>0</v>
      </c>
      <c r="N183" s="51">
        <f t="shared" si="22"/>
        <v>0</v>
      </c>
      <c r="O183" s="51">
        <f t="shared" si="23"/>
        <v>0</v>
      </c>
    </row>
    <row r="184" spans="1:15" hidden="1" x14ac:dyDescent="0.2">
      <c r="A184" s="125"/>
      <c r="B184" s="61"/>
      <c r="C184" s="61"/>
      <c r="D184" s="71"/>
      <c r="E184" s="54"/>
      <c r="F184" s="62"/>
      <c r="G184" s="62"/>
      <c r="H184" s="62"/>
      <c r="I184" s="62"/>
      <c r="J184" s="62"/>
      <c r="K184" s="99"/>
      <c r="L184" s="51">
        <f t="shared" si="20"/>
        <v>0</v>
      </c>
      <c r="M184" s="51">
        <f t="shared" si="21"/>
        <v>0</v>
      </c>
      <c r="N184" s="51">
        <f t="shared" si="22"/>
        <v>0</v>
      </c>
      <c r="O184" s="51">
        <f t="shared" si="23"/>
        <v>0</v>
      </c>
    </row>
    <row r="185" spans="1:15" hidden="1" x14ac:dyDescent="0.2">
      <c r="A185" s="125"/>
      <c r="B185" s="61"/>
      <c r="C185" s="61"/>
      <c r="D185" s="71"/>
      <c r="E185" s="54"/>
      <c r="F185" s="62"/>
      <c r="G185" s="62"/>
      <c r="H185" s="62"/>
      <c r="I185" s="62"/>
      <c r="J185" s="62"/>
      <c r="K185" s="99"/>
      <c r="L185" s="51">
        <f t="shared" si="20"/>
        <v>0</v>
      </c>
      <c r="M185" s="51">
        <f t="shared" si="21"/>
        <v>0</v>
      </c>
      <c r="N185" s="51">
        <f t="shared" si="22"/>
        <v>0</v>
      </c>
      <c r="O185" s="51">
        <f t="shared" si="23"/>
        <v>0</v>
      </c>
    </row>
    <row r="186" spans="1:15" hidden="1" x14ac:dyDescent="0.2">
      <c r="A186" s="125"/>
      <c r="B186" s="61"/>
      <c r="C186" s="61"/>
      <c r="D186" s="71"/>
      <c r="E186" s="54"/>
      <c r="F186" s="62"/>
      <c r="G186" s="62"/>
      <c r="H186" s="62"/>
      <c r="I186" s="62"/>
      <c r="J186" s="62"/>
      <c r="K186" s="99"/>
      <c r="L186" s="51">
        <f t="shared" si="20"/>
        <v>0</v>
      </c>
      <c r="M186" s="51">
        <f t="shared" si="21"/>
        <v>0</v>
      </c>
      <c r="N186" s="51">
        <f t="shared" si="22"/>
        <v>0</v>
      </c>
      <c r="O186" s="51">
        <f t="shared" si="23"/>
        <v>0</v>
      </c>
    </row>
    <row r="187" spans="1:15" hidden="1" x14ac:dyDescent="0.2">
      <c r="A187" s="125"/>
      <c r="B187" s="61"/>
      <c r="C187" s="61"/>
      <c r="D187" s="71"/>
      <c r="E187" s="54"/>
      <c r="F187" s="62"/>
      <c r="G187" s="62"/>
      <c r="H187" s="62"/>
      <c r="I187" s="62"/>
      <c r="J187" s="62"/>
      <c r="K187" s="99"/>
      <c r="L187" s="51">
        <f t="shared" si="20"/>
        <v>0</v>
      </c>
      <c r="M187" s="51">
        <f t="shared" si="21"/>
        <v>0</v>
      </c>
      <c r="N187" s="51">
        <f t="shared" si="22"/>
        <v>0</v>
      </c>
      <c r="O187" s="51">
        <f t="shared" si="23"/>
        <v>0</v>
      </c>
    </row>
    <row r="188" spans="1:15" x14ac:dyDescent="0.2">
      <c r="A188" s="176" t="s">
        <v>27</v>
      </c>
      <c r="B188" s="177"/>
      <c r="C188" s="177"/>
      <c r="D188" s="177"/>
      <c r="E188" s="177"/>
      <c r="F188" s="177"/>
      <c r="G188" s="177"/>
      <c r="H188" s="177"/>
      <c r="I188" s="177"/>
      <c r="J188" s="177"/>
      <c r="K188" s="178"/>
      <c r="L188" s="56">
        <f>SUM(L9:L187)</f>
        <v>622.16597500000012</v>
      </c>
      <c r="M188" s="56">
        <f>SUM(M9:M187)</f>
        <v>77.349999999999966</v>
      </c>
      <c r="N188" s="56">
        <f>SUM(N9:N187)</f>
        <v>893.7600000000001</v>
      </c>
      <c r="O188" s="56">
        <f>SUM(O9:O187)</f>
        <v>701.7600000000001</v>
      </c>
    </row>
    <row r="189" spans="1:15" x14ac:dyDescent="0.2">
      <c r="A189" s="176" t="s">
        <v>29</v>
      </c>
      <c r="B189" s="177"/>
      <c r="C189" s="177"/>
      <c r="D189" s="177"/>
      <c r="E189" s="177"/>
      <c r="F189" s="177"/>
      <c r="G189" s="177"/>
      <c r="H189" s="177"/>
      <c r="I189" s="177"/>
      <c r="J189" s="177"/>
      <c r="K189" s="178"/>
      <c r="L189" s="56">
        <f>ROUND(L188,2)</f>
        <v>622.16999999999996</v>
      </c>
      <c r="M189" s="56">
        <f t="shared" ref="M189:O189" si="24">ROUND(M188,2)</f>
        <v>77.349999999999994</v>
      </c>
      <c r="N189" s="56">
        <f t="shared" si="24"/>
        <v>893.76</v>
      </c>
      <c r="O189" s="56">
        <f t="shared" si="24"/>
        <v>701.76</v>
      </c>
    </row>
    <row r="190" spans="1:15" x14ac:dyDescent="0.2">
      <c r="A190" s="176" t="s">
        <v>28</v>
      </c>
      <c r="B190" s="177"/>
      <c r="C190" s="177"/>
      <c r="D190" s="177"/>
      <c r="E190" s="177"/>
      <c r="F190" s="177"/>
      <c r="G190" s="177"/>
      <c r="H190" s="177"/>
      <c r="I190" s="177"/>
      <c r="J190" s="177"/>
      <c r="K190" s="177"/>
      <c r="L190" s="177"/>
      <c r="M190" s="177"/>
      <c r="N190" s="178"/>
      <c r="O190" s="57">
        <f>Ribasso</f>
        <v>0.10150000000000001</v>
      </c>
    </row>
    <row r="191" spans="1:15" x14ac:dyDescent="0.2">
      <c r="A191" s="176" t="s">
        <v>31</v>
      </c>
      <c r="B191" s="177"/>
      <c r="C191" s="177"/>
      <c r="D191" s="177"/>
      <c r="E191" s="177"/>
      <c r="F191" s="177"/>
      <c r="G191" s="177"/>
      <c r="H191" s="177"/>
      <c r="I191" s="177"/>
      <c r="J191" s="177"/>
      <c r="K191" s="177"/>
      <c r="L191" s="177"/>
      <c r="M191" s="177"/>
      <c r="N191" s="178"/>
      <c r="O191" s="56">
        <f>ROUND(O190*O189,2)</f>
        <v>71.23</v>
      </c>
    </row>
    <row r="192" spans="1:15" ht="19.5" x14ac:dyDescent="0.2">
      <c r="A192" s="187" t="s">
        <v>30</v>
      </c>
      <c r="B192" s="188"/>
      <c r="C192" s="188"/>
      <c r="D192" s="188"/>
      <c r="E192" s="188"/>
      <c r="F192" s="188"/>
      <c r="G192" s="188"/>
      <c r="H192" s="188"/>
      <c r="I192" s="188"/>
      <c r="J192" s="188"/>
      <c r="K192" s="189"/>
      <c r="L192" s="58">
        <f>L189-(O190*L189)</f>
        <v>559.01974499999994</v>
      </c>
      <c r="M192" s="58">
        <f>M189</f>
        <v>77.349999999999994</v>
      </c>
      <c r="N192" s="58">
        <f>N189</f>
        <v>893.76</v>
      </c>
      <c r="O192" s="58">
        <f>O189-O191</f>
        <v>630.53</v>
      </c>
    </row>
    <row r="193" spans="1:15" ht="19.5" x14ac:dyDescent="0.2">
      <c r="A193" s="187" t="s">
        <v>7</v>
      </c>
      <c r="B193" s="188"/>
      <c r="C193" s="188"/>
      <c r="D193" s="188"/>
      <c r="E193" s="188"/>
      <c r="F193" s="188"/>
      <c r="G193" s="188"/>
      <c r="H193" s="188"/>
      <c r="I193" s="188"/>
      <c r="J193" s="188"/>
      <c r="K193" s="188"/>
      <c r="L193" s="188"/>
      <c r="M193" s="188"/>
      <c r="N193" s="189"/>
      <c r="O193" s="98">
        <f>M192+N192+O192</f>
        <v>1601.6399999999999</v>
      </c>
    </row>
    <row r="194" spans="1:15" x14ac:dyDescent="0.2">
      <c r="A194" s="59"/>
      <c r="B194" s="59"/>
      <c r="C194" s="59"/>
      <c r="D194" s="5" t="s">
        <v>4</v>
      </c>
    </row>
    <row r="195" spans="1:15" x14ac:dyDescent="0.2">
      <c r="A195" s="63"/>
      <c r="B195" s="63"/>
      <c r="C195" s="63"/>
      <c r="D195" s="5" t="s">
        <v>37</v>
      </c>
    </row>
  </sheetData>
  <mergeCells count="24">
    <mergeCell ref="A192:K192"/>
    <mergeCell ref="A193:N193"/>
    <mergeCell ref="A188:K188"/>
    <mergeCell ref="A9:A11"/>
    <mergeCell ref="A12:A13"/>
    <mergeCell ref="A15:A17"/>
    <mergeCell ref="A18:A20"/>
    <mergeCell ref="A21:A22"/>
    <mergeCell ref="A189:K189"/>
    <mergeCell ref="A190:N190"/>
    <mergeCell ref="A191:N191"/>
    <mergeCell ref="A23:A24"/>
    <mergeCell ref="A25:A26"/>
    <mergeCell ref="A27:A28"/>
    <mergeCell ref="A29:A30"/>
    <mergeCell ref="A31:A34"/>
    <mergeCell ref="A35:A36"/>
    <mergeCell ref="B1:O1"/>
    <mergeCell ref="A2:O2"/>
    <mergeCell ref="L3:O7"/>
    <mergeCell ref="C4:K5"/>
    <mergeCell ref="C6:K6"/>
    <mergeCell ref="D7:K7"/>
    <mergeCell ref="C3:K3"/>
  </mergeCells>
  <pageMargins left="0.7" right="0.7" top="0.75" bottom="0.75" header="0.3" footer="0.3"/>
  <pageSetup paperSize="9" scale="46"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Appoggio!$A$2:$A$5</xm:f>
          </x14:formula1>
          <xm:sqref>B6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pageSetUpPr fitToPage="1"/>
  </sheetPr>
  <dimension ref="A1:P193"/>
  <sheetViews>
    <sheetView topLeftCell="C38" zoomScaleNormal="100" workbookViewId="0">
      <selection activeCell="A48" sqref="A9:A48"/>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8" style="5" bestFit="1" customWidth="1"/>
    <col min="13" max="13" width="14.85546875" style="5" bestFit="1" customWidth="1"/>
    <col min="14" max="15" width="18" style="5" bestFit="1" customWidth="1"/>
    <col min="16" max="16384" width="26.7109375" style="5"/>
  </cols>
  <sheetData>
    <row r="1" spans="1:16" ht="100.5" customHeight="1" x14ac:dyDescent="0.2">
      <c r="A1" s="60"/>
      <c r="B1" s="152" t="s">
        <v>1560</v>
      </c>
      <c r="C1" s="153"/>
      <c r="D1" s="153"/>
      <c r="E1" s="153"/>
      <c r="F1" s="153"/>
      <c r="G1" s="153"/>
      <c r="H1" s="153"/>
      <c r="I1" s="153"/>
      <c r="J1" s="153"/>
      <c r="K1" s="153"/>
      <c r="L1" s="153"/>
      <c r="M1" s="153"/>
      <c r="N1" s="153"/>
      <c r="O1" s="154"/>
    </row>
    <row r="2" spans="1:16" ht="19.5" x14ac:dyDescent="0.25">
      <c r="A2" s="149" t="s">
        <v>1559</v>
      </c>
      <c r="B2" s="150"/>
      <c r="C2" s="150"/>
      <c r="D2" s="150"/>
      <c r="E2" s="150"/>
      <c r="F2" s="150"/>
      <c r="G2" s="150"/>
      <c r="H2" s="150"/>
      <c r="I2" s="150"/>
      <c r="J2" s="150"/>
      <c r="K2" s="150"/>
      <c r="L2" s="150"/>
      <c r="M2" s="150"/>
      <c r="N2" s="150"/>
      <c r="O2" s="151"/>
    </row>
    <row r="3" spans="1:16" x14ac:dyDescent="0.2">
      <c r="A3" s="30" t="s">
        <v>0</v>
      </c>
      <c r="B3" s="131" t="str">
        <f>INTESTAZIONE!B2</f>
        <v>Tecnocostruzioni s.r.l.</v>
      </c>
      <c r="C3" s="155" t="s">
        <v>1558</v>
      </c>
      <c r="D3" s="156"/>
      <c r="E3" s="156"/>
      <c r="F3" s="156"/>
      <c r="G3" s="156"/>
      <c r="H3" s="156"/>
      <c r="I3" s="156"/>
      <c r="J3" s="156"/>
      <c r="K3" s="157"/>
      <c r="L3" s="155"/>
      <c r="M3" s="155"/>
      <c r="N3" s="156"/>
      <c r="O3" s="157"/>
    </row>
    <row r="4" spans="1:16" ht="30" customHeight="1" x14ac:dyDescent="0.2">
      <c r="A4" s="30" t="s">
        <v>1</v>
      </c>
      <c r="B4" s="108" t="str">
        <f>INTESTAZIONE!F4</f>
        <v>Luglio 2024</v>
      </c>
      <c r="C4" s="190"/>
      <c r="D4" s="190"/>
      <c r="E4" s="190"/>
      <c r="F4" s="190"/>
      <c r="G4" s="190"/>
      <c r="H4" s="190"/>
      <c r="I4" s="190"/>
      <c r="J4" s="190"/>
      <c r="K4" s="190"/>
      <c r="L4" s="158"/>
      <c r="M4" s="158"/>
      <c r="N4" s="159"/>
      <c r="O4" s="160"/>
    </row>
    <row r="5" spans="1:16" x14ac:dyDescent="0.2">
      <c r="A5" s="30" t="s">
        <v>2</v>
      </c>
      <c r="B5" s="123" t="s">
        <v>1600</v>
      </c>
      <c r="C5" s="190"/>
      <c r="D5" s="190"/>
      <c r="E5" s="190"/>
      <c r="F5" s="190"/>
      <c r="G5" s="190"/>
      <c r="H5" s="190"/>
      <c r="I5" s="190"/>
      <c r="J5" s="190"/>
      <c r="K5" s="190"/>
      <c r="L5" s="158"/>
      <c r="M5" s="158"/>
      <c r="N5" s="159"/>
      <c r="O5" s="160"/>
    </row>
    <row r="6" spans="1:16" x14ac:dyDescent="0.2">
      <c r="A6" s="83" t="s">
        <v>39</v>
      </c>
      <c r="B6" s="30" t="s">
        <v>1563</v>
      </c>
      <c r="C6" s="171" t="s">
        <v>40</v>
      </c>
      <c r="D6" s="171"/>
      <c r="E6" s="171"/>
      <c r="F6" s="171"/>
      <c r="G6" s="171"/>
      <c r="H6" s="171"/>
      <c r="I6" s="171"/>
      <c r="J6" s="171"/>
      <c r="K6" s="171"/>
      <c r="L6" s="158"/>
      <c r="M6" s="158"/>
      <c r="N6" s="159"/>
      <c r="O6" s="160"/>
    </row>
    <row r="7" spans="1:16" x14ac:dyDescent="0.2">
      <c r="A7" s="84" t="s">
        <v>1557</v>
      </c>
      <c r="B7" s="30" t="s">
        <v>1603</v>
      </c>
      <c r="C7" s="109" t="s">
        <v>1607</v>
      </c>
      <c r="D7" s="171" t="s">
        <v>41</v>
      </c>
      <c r="E7" s="171"/>
      <c r="F7" s="171"/>
      <c r="G7" s="171"/>
      <c r="H7" s="171"/>
      <c r="I7" s="171"/>
      <c r="J7" s="171"/>
      <c r="K7" s="171"/>
      <c r="L7" s="158"/>
      <c r="M7" s="158"/>
      <c r="N7" s="159"/>
      <c r="O7" s="160"/>
    </row>
    <row r="8" spans="1:16" ht="63.75" x14ac:dyDescent="0.2">
      <c r="A8" s="48" t="s">
        <v>1599</v>
      </c>
      <c r="B8" s="49" t="s">
        <v>9</v>
      </c>
      <c r="C8" s="49" t="s">
        <v>1568</v>
      </c>
      <c r="D8" s="49" t="s">
        <v>3</v>
      </c>
      <c r="E8" s="49" t="s">
        <v>13</v>
      </c>
      <c r="F8" s="49" t="s">
        <v>14</v>
      </c>
      <c r="G8" s="49" t="s">
        <v>16</v>
      </c>
      <c r="H8" s="49" t="s">
        <v>17</v>
      </c>
      <c r="I8" s="49" t="s">
        <v>18</v>
      </c>
      <c r="J8" s="49" t="s">
        <v>15</v>
      </c>
      <c r="K8" s="49" t="s">
        <v>23</v>
      </c>
      <c r="L8" s="49" t="s">
        <v>1556</v>
      </c>
      <c r="M8" s="49" t="s">
        <v>26</v>
      </c>
      <c r="N8" s="49" t="s">
        <v>25</v>
      </c>
      <c r="O8" s="49" t="s">
        <v>24</v>
      </c>
    </row>
    <row r="9" spans="1:16" s="74" customFormat="1" ht="69" customHeight="1" x14ac:dyDescent="0.2">
      <c r="A9" s="272" t="s">
        <v>1711</v>
      </c>
      <c r="B9" s="132" t="s">
        <v>1623</v>
      </c>
      <c r="C9" s="132" t="s">
        <v>1624</v>
      </c>
      <c r="D9" s="132" t="s">
        <v>1625</v>
      </c>
      <c r="E9" s="132" t="s">
        <v>231</v>
      </c>
      <c r="F9" s="132">
        <v>39.06</v>
      </c>
      <c r="G9" s="132">
        <v>0</v>
      </c>
      <c r="H9" s="132">
        <v>1.82</v>
      </c>
      <c r="I9" s="132">
        <v>37.24</v>
      </c>
      <c r="J9" s="132">
        <v>0</v>
      </c>
      <c r="K9" s="133">
        <v>1</v>
      </c>
      <c r="L9" s="135">
        <f t="shared" ref="L9:L72" si="0">G9*K9</f>
        <v>0</v>
      </c>
      <c r="M9" s="135">
        <f t="shared" ref="M9:M176" si="1">K9*H9</f>
        <v>1.82</v>
      </c>
      <c r="N9" s="135">
        <f t="shared" ref="N9:N176" si="2">K9*I9</f>
        <v>37.24</v>
      </c>
      <c r="O9" s="135">
        <f t="shared" ref="O9:O176" si="3">J9*K9</f>
        <v>0</v>
      </c>
    </row>
    <row r="10" spans="1:16" ht="52.9" customHeight="1" x14ac:dyDescent="0.2">
      <c r="A10" s="273" t="s">
        <v>1641</v>
      </c>
      <c r="B10" s="132" t="s">
        <v>1623</v>
      </c>
      <c r="C10" s="132" t="s">
        <v>1624</v>
      </c>
      <c r="D10" s="132" t="s">
        <v>1625</v>
      </c>
      <c r="E10" s="132" t="s">
        <v>231</v>
      </c>
      <c r="F10" s="132">
        <v>39.06</v>
      </c>
      <c r="G10" s="132">
        <v>0</v>
      </c>
      <c r="H10" s="132">
        <v>1.82</v>
      </c>
      <c r="I10" s="132">
        <v>37.24</v>
      </c>
      <c r="J10" s="132">
        <v>0</v>
      </c>
      <c r="K10" s="99">
        <v>1</v>
      </c>
      <c r="L10" s="51">
        <f t="shared" si="0"/>
        <v>0</v>
      </c>
      <c r="M10" s="51">
        <f t="shared" si="1"/>
        <v>1.82</v>
      </c>
      <c r="N10" s="51">
        <f t="shared" si="2"/>
        <v>37.24</v>
      </c>
      <c r="O10" s="51">
        <f t="shared" si="3"/>
        <v>0</v>
      </c>
    </row>
    <row r="11" spans="1:16" ht="40.9" customHeight="1" x14ac:dyDescent="0.2">
      <c r="A11" s="269" t="s">
        <v>1642</v>
      </c>
      <c r="B11" s="61">
        <v>22</v>
      </c>
      <c r="C11" s="61" t="s">
        <v>98</v>
      </c>
      <c r="D11" s="61" t="s">
        <v>107</v>
      </c>
      <c r="E11" s="61" t="s">
        <v>58</v>
      </c>
      <c r="F11" s="61">
        <v>28.01</v>
      </c>
      <c r="G11" s="61">
        <v>28.009999999999998</v>
      </c>
      <c r="H11" s="61">
        <v>1.82</v>
      </c>
      <c r="I11" s="61">
        <v>0</v>
      </c>
      <c r="J11" s="61">
        <v>26.19</v>
      </c>
      <c r="K11" s="99">
        <v>1</v>
      </c>
      <c r="L11" s="51">
        <f t="shared" si="0"/>
        <v>28.009999999999998</v>
      </c>
      <c r="M11" s="51">
        <f t="shared" si="1"/>
        <v>1.82</v>
      </c>
      <c r="N11" s="51">
        <f t="shared" si="2"/>
        <v>0</v>
      </c>
      <c r="O11" s="51">
        <f t="shared" si="3"/>
        <v>26.19</v>
      </c>
    </row>
    <row r="12" spans="1:16" ht="40.9" customHeight="1" x14ac:dyDescent="0.2">
      <c r="A12" s="270"/>
      <c r="B12" s="61" t="s">
        <v>1623</v>
      </c>
      <c r="C12" s="61" t="s">
        <v>1624</v>
      </c>
      <c r="D12" s="61" t="s">
        <v>1625</v>
      </c>
      <c r="E12" s="61" t="s">
        <v>231</v>
      </c>
      <c r="F12" s="61">
        <v>39.06</v>
      </c>
      <c r="G12" s="61">
        <v>0</v>
      </c>
      <c r="H12" s="61">
        <v>1.82</v>
      </c>
      <c r="I12" s="61">
        <v>37.24</v>
      </c>
      <c r="J12" s="61">
        <v>0</v>
      </c>
      <c r="K12" s="99">
        <v>1.5</v>
      </c>
      <c r="L12" s="51">
        <f t="shared" si="0"/>
        <v>0</v>
      </c>
      <c r="M12" s="51">
        <f t="shared" si="1"/>
        <v>2.73</v>
      </c>
      <c r="N12" s="51">
        <f t="shared" si="2"/>
        <v>55.86</v>
      </c>
      <c r="O12" s="51">
        <f t="shared" si="3"/>
        <v>0</v>
      </c>
    </row>
    <row r="13" spans="1:16" ht="40.9" customHeight="1" x14ac:dyDescent="0.2">
      <c r="A13" s="271"/>
      <c r="B13" s="61">
        <v>188</v>
      </c>
      <c r="C13" s="61" t="s">
        <v>239</v>
      </c>
      <c r="D13" s="61" t="s">
        <v>240</v>
      </c>
      <c r="E13" s="61" t="s">
        <v>56</v>
      </c>
      <c r="F13" s="61">
        <v>48.7</v>
      </c>
      <c r="G13" s="61">
        <v>37.912950000000002</v>
      </c>
      <c r="H13" s="61">
        <v>1.82</v>
      </c>
      <c r="I13" s="61">
        <v>0</v>
      </c>
      <c r="J13" s="61">
        <v>46.88</v>
      </c>
      <c r="K13" s="99">
        <v>0.5</v>
      </c>
      <c r="L13" s="51">
        <f t="shared" si="0"/>
        <v>18.956475000000001</v>
      </c>
      <c r="M13" s="51">
        <f t="shared" si="1"/>
        <v>0.91</v>
      </c>
      <c r="N13" s="51">
        <f t="shared" si="2"/>
        <v>0</v>
      </c>
      <c r="O13" s="51">
        <f t="shared" si="3"/>
        <v>23.44</v>
      </c>
    </row>
    <row r="14" spans="1:16" ht="36" customHeight="1" x14ac:dyDescent="0.2">
      <c r="A14" s="269" t="s">
        <v>1644</v>
      </c>
      <c r="B14" s="132" t="s">
        <v>1623</v>
      </c>
      <c r="C14" s="132" t="s">
        <v>1624</v>
      </c>
      <c r="D14" s="132" t="s">
        <v>1625</v>
      </c>
      <c r="E14" s="132" t="s">
        <v>231</v>
      </c>
      <c r="F14" s="132">
        <v>39.06</v>
      </c>
      <c r="G14" s="132">
        <v>0</v>
      </c>
      <c r="H14" s="132">
        <v>1.82</v>
      </c>
      <c r="I14" s="132">
        <v>37.24</v>
      </c>
      <c r="J14" s="132">
        <v>0</v>
      </c>
      <c r="K14" s="99">
        <v>6</v>
      </c>
      <c r="L14" s="51">
        <f t="shared" si="0"/>
        <v>0</v>
      </c>
      <c r="M14" s="51">
        <f t="shared" si="1"/>
        <v>10.92</v>
      </c>
      <c r="N14" s="51">
        <f t="shared" si="2"/>
        <v>223.44</v>
      </c>
      <c r="O14" s="51">
        <f t="shared" si="3"/>
        <v>0</v>
      </c>
    </row>
    <row r="15" spans="1:16" ht="36" customHeight="1" x14ac:dyDescent="0.2">
      <c r="A15" s="271"/>
      <c r="B15" s="61">
        <v>188</v>
      </c>
      <c r="C15" s="61" t="s">
        <v>239</v>
      </c>
      <c r="D15" s="61" t="s">
        <v>240</v>
      </c>
      <c r="E15" s="61" t="s">
        <v>56</v>
      </c>
      <c r="F15" s="61">
        <v>48.7</v>
      </c>
      <c r="G15" s="61">
        <v>37.912950000000002</v>
      </c>
      <c r="H15" s="61">
        <v>1.82</v>
      </c>
      <c r="I15" s="61">
        <v>0</v>
      </c>
      <c r="J15" s="61">
        <v>46.88</v>
      </c>
      <c r="K15" s="99">
        <v>2</v>
      </c>
      <c r="L15" s="51">
        <f t="shared" si="0"/>
        <v>75.825900000000004</v>
      </c>
      <c r="M15" s="51">
        <f t="shared" si="1"/>
        <v>3.64</v>
      </c>
      <c r="N15" s="51">
        <f t="shared" si="2"/>
        <v>0</v>
      </c>
      <c r="O15" s="51">
        <f t="shared" si="3"/>
        <v>93.76</v>
      </c>
    </row>
    <row r="16" spans="1:16" ht="54" customHeight="1" x14ac:dyDescent="0.2">
      <c r="A16" s="269" t="s">
        <v>1715</v>
      </c>
      <c r="B16" s="132" t="s">
        <v>1623</v>
      </c>
      <c r="C16" s="132" t="s">
        <v>1624</v>
      </c>
      <c r="D16" s="132" t="s">
        <v>1625</v>
      </c>
      <c r="E16" s="132" t="s">
        <v>231</v>
      </c>
      <c r="F16" s="132">
        <v>39.06</v>
      </c>
      <c r="G16" s="132">
        <v>0</v>
      </c>
      <c r="H16" s="132">
        <v>1.82</v>
      </c>
      <c r="I16" s="132">
        <v>37.24</v>
      </c>
      <c r="J16" s="132">
        <v>0</v>
      </c>
      <c r="K16" s="99">
        <v>5.5</v>
      </c>
      <c r="L16" s="51">
        <f t="shared" si="0"/>
        <v>0</v>
      </c>
      <c r="M16" s="51">
        <f t="shared" si="1"/>
        <v>10.01</v>
      </c>
      <c r="N16" s="51">
        <f t="shared" si="2"/>
        <v>204.82000000000002</v>
      </c>
      <c r="O16" s="51">
        <f t="shared" si="3"/>
        <v>0</v>
      </c>
      <c r="P16" s="5" t="s">
        <v>1714</v>
      </c>
    </row>
    <row r="17" spans="1:16" ht="54" customHeight="1" x14ac:dyDescent="0.2">
      <c r="A17" s="270"/>
      <c r="B17" s="61">
        <v>188</v>
      </c>
      <c r="C17" s="61" t="s">
        <v>239</v>
      </c>
      <c r="D17" s="61" t="s">
        <v>240</v>
      </c>
      <c r="E17" s="61" t="s">
        <v>56</v>
      </c>
      <c r="F17" s="61">
        <v>48.7</v>
      </c>
      <c r="G17" s="61">
        <v>37.912950000000002</v>
      </c>
      <c r="H17" s="61">
        <v>1.82</v>
      </c>
      <c r="I17" s="61">
        <v>0</v>
      </c>
      <c r="J17" s="61">
        <v>46.88</v>
      </c>
      <c r="K17" s="99">
        <v>1</v>
      </c>
      <c r="L17" s="51">
        <f t="shared" si="0"/>
        <v>37.912950000000002</v>
      </c>
      <c r="M17" s="51">
        <f t="shared" si="1"/>
        <v>1.82</v>
      </c>
      <c r="N17" s="51">
        <f t="shared" si="2"/>
        <v>0</v>
      </c>
      <c r="O17" s="51">
        <f t="shared" si="3"/>
        <v>46.88</v>
      </c>
    </row>
    <row r="18" spans="1:16" ht="54" customHeight="1" x14ac:dyDescent="0.2">
      <c r="A18" s="270"/>
      <c r="B18" s="61">
        <v>130</v>
      </c>
      <c r="C18" s="61" t="s">
        <v>536</v>
      </c>
      <c r="D18" s="61" t="s">
        <v>189</v>
      </c>
      <c r="E18" s="61" t="s">
        <v>58</v>
      </c>
      <c r="F18" s="61">
        <v>116.71250000000001</v>
      </c>
      <c r="G18" s="61">
        <v>111.89751025000001</v>
      </c>
      <c r="H18" s="61">
        <v>6.8250000000000002</v>
      </c>
      <c r="I18" s="61">
        <v>0</v>
      </c>
      <c r="J18" s="61">
        <v>109.8875</v>
      </c>
      <c r="K18" s="99">
        <v>6.6</v>
      </c>
      <c r="L18" s="51">
        <f t="shared" si="0"/>
        <v>738.52356765000002</v>
      </c>
      <c r="M18" s="51">
        <f t="shared" si="1"/>
        <v>45.045000000000002</v>
      </c>
      <c r="N18" s="51">
        <f t="shared" si="2"/>
        <v>0</v>
      </c>
      <c r="O18" s="51">
        <f t="shared" si="3"/>
        <v>725.25749999999994</v>
      </c>
      <c r="P18" s="5" t="s">
        <v>1652</v>
      </c>
    </row>
    <row r="19" spans="1:16" ht="33.6" customHeight="1" x14ac:dyDescent="0.2">
      <c r="A19" s="269" t="s">
        <v>1649</v>
      </c>
      <c r="B19" s="132" t="s">
        <v>1623</v>
      </c>
      <c r="C19" s="132" t="s">
        <v>1624</v>
      </c>
      <c r="D19" s="132" t="s">
        <v>1625</v>
      </c>
      <c r="E19" s="132" t="s">
        <v>231</v>
      </c>
      <c r="F19" s="132">
        <v>39.06</v>
      </c>
      <c r="G19" s="132">
        <v>0</v>
      </c>
      <c r="H19" s="132">
        <v>1.82</v>
      </c>
      <c r="I19" s="132">
        <v>37.24</v>
      </c>
      <c r="J19" s="132">
        <v>0</v>
      </c>
      <c r="K19" s="99">
        <v>1</v>
      </c>
      <c r="L19" s="51">
        <f t="shared" si="0"/>
        <v>0</v>
      </c>
      <c r="M19" s="51">
        <f t="shared" si="1"/>
        <v>1.82</v>
      </c>
      <c r="N19" s="51">
        <f t="shared" si="2"/>
        <v>37.24</v>
      </c>
      <c r="O19" s="51">
        <f t="shared" si="3"/>
        <v>0</v>
      </c>
    </row>
    <row r="20" spans="1:16" ht="33.6" customHeight="1" x14ac:dyDescent="0.2">
      <c r="A20" s="271"/>
      <c r="B20" s="61">
        <v>188</v>
      </c>
      <c r="C20" s="61" t="s">
        <v>239</v>
      </c>
      <c r="D20" s="61" t="s">
        <v>240</v>
      </c>
      <c r="E20" s="61" t="s">
        <v>56</v>
      </c>
      <c r="F20" s="61">
        <v>48.7</v>
      </c>
      <c r="G20" s="61">
        <v>37.912950000000002</v>
      </c>
      <c r="H20" s="61">
        <v>1.82</v>
      </c>
      <c r="I20" s="61">
        <v>0</v>
      </c>
      <c r="J20" s="61">
        <v>46.88</v>
      </c>
      <c r="K20" s="99">
        <v>1</v>
      </c>
      <c r="L20" s="51">
        <f t="shared" si="0"/>
        <v>37.912950000000002</v>
      </c>
      <c r="M20" s="51">
        <f t="shared" si="1"/>
        <v>1.82</v>
      </c>
      <c r="N20" s="51">
        <f t="shared" si="2"/>
        <v>0</v>
      </c>
      <c r="O20" s="51">
        <f t="shared" si="3"/>
        <v>46.88</v>
      </c>
    </row>
    <row r="21" spans="1:16" ht="36" customHeight="1" x14ac:dyDescent="0.2">
      <c r="A21" s="269" t="s">
        <v>1654</v>
      </c>
      <c r="B21" s="132" t="s">
        <v>1623</v>
      </c>
      <c r="C21" s="132" t="s">
        <v>1624</v>
      </c>
      <c r="D21" s="132" t="s">
        <v>1625</v>
      </c>
      <c r="E21" s="132" t="s">
        <v>231</v>
      </c>
      <c r="F21" s="132">
        <v>39.06</v>
      </c>
      <c r="G21" s="132">
        <v>0</v>
      </c>
      <c r="H21" s="132">
        <v>1.82</v>
      </c>
      <c r="I21" s="132">
        <v>37.24</v>
      </c>
      <c r="J21" s="132">
        <v>0</v>
      </c>
      <c r="K21" s="99">
        <v>3.5</v>
      </c>
      <c r="L21" s="51">
        <f t="shared" si="0"/>
        <v>0</v>
      </c>
      <c r="M21" s="51">
        <f t="shared" si="1"/>
        <v>6.37</v>
      </c>
      <c r="N21" s="51">
        <f t="shared" si="2"/>
        <v>130.34</v>
      </c>
      <c r="O21" s="51">
        <f t="shared" si="3"/>
        <v>0</v>
      </c>
    </row>
    <row r="22" spans="1:16" ht="36" customHeight="1" x14ac:dyDescent="0.2">
      <c r="A22" s="271"/>
      <c r="B22" s="61">
        <v>188</v>
      </c>
      <c r="C22" s="61" t="s">
        <v>239</v>
      </c>
      <c r="D22" s="61" t="s">
        <v>240</v>
      </c>
      <c r="E22" s="61" t="s">
        <v>56</v>
      </c>
      <c r="F22" s="61">
        <v>48.7</v>
      </c>
      <c r="G22" s="61">
        <v>37.912950000000002</v>
      </c>
      <c r="H22" s="61">
        <v>1.82</v>
      </c>
      <c r="I22" s="61">
        <v>0</v>
      </c>
      <c r="J22" s="61">
        <v>46.88</v>
      </c>
      <c r="K22" s="99">
        <v>1</v>
      </c>
      <c r="L22" s="51">
        <f t="shared" si="0"/>
        <v>37.912950000000002</v>
      </c>
      <c r="M22" s="51">
        <f t="shared" si="1"/>
        <v>1.82</v>
      </c>
      <c r="N22" s="51">
        <f t="shared" si="2"/>
        <v>0</v>
      </c>
      <c r="O22" s="51">
        <f t="shared" si="3"/>
        <v>46.88</v>
      </c>
    </row>
    <row r="23" spans="1:16" ht="35.450000000000003" customHeight="1" x14ac:dyDescent="0.2">
      <c r="A23" s="269" t="s">
        <v>1663</v>
      </c>
      <c r="B23" s="132" t="s">
        <v>1623</v>
      </c>
      <c r="C23" s="132" t="s">
        <v>1624</v>
      </c>
      <c r="D23" s="132" t="s">
        <v>1625</v>
      </c>
      <c r="E23" s="132" t="s">
        <v>231</v>
      </c>
      <c r="F23" s="132">
        <v>39.06</v>
      </c>
      <c r="G23" s="132">
        <v>0</v>
      </c>
      <c r="H23" s="132">
        <v>1.82</v>
      </c>
      <c r="I23" s="132">
        <v>37.24</v>
      </c>
      <c r="J23" s="132">
        <v>0</v>
      </c>
      <c r="K23" s="99">
        <v>4</v>
      </c>
      <c r="L23" s="51">
        <f t="shared" si="0"/>
        <v>0</v>
      </c>
      <c r="M23" s="51">
        <f t="shared" si="1"/>
        <v>7.28</v>
      </c>
      <c r="N23" s="51">
        <f t="shared" si="2"/>
        <v>148.96</v>
      </c>
      <c r="O23" s="51">
        <f t="shared" si="3"/>
        <v>0</v>
      </c>
    </row>
    <row r="24" spans="1:16" ht="35.450000000000003" customHeight="1" x14ac:dyDescent="0.2">
      <c r="A24" s="271"/>
      <c r="B24" s="61">
        <v>188</v>
      </c>
      <c r="C24" s="61" t="s">
        <v>239</v>
      </c>
      <c r="D24" s="61" t="s">
        <v>240</v>
      </c>
      <c r="E24" s="61" t="s">
        <v>56</v>
      </c>
      <c r="F24" s="61">
        <v>48.7</v>
      </c>
      <c r="G24" s="61">
        <v>37.912950000000002</v>
      </c>
      <c r="H24" s="61">
        <v>1.82</v>
      </c>
      <c r="I24" s="61">
        <v>0</v>
      </c>
      <c r="J24" s="61">
        <v>46.88</v>
      </c>
      <c r="K24" s="99">
        <v>1</v>
      </c>
      <c r="L24" s="51">
        <f t="shared" si="0"/>
        <v>37.912950000000002</v>
      </c>
      <c r="M24" s="51">
        <f t="shared" si="1"/>
        <v>1.82</v>
      </c>
      <c r="N24" s="51">
        <f t="shared" si="2"/>
        <v>0</v>
      </c>
      <c r="O24" s="51">
        <f t="shared" si="3"/>
        <v>46.88</v>
      </c>
    </row>
    <row r="25" spans="1:16" ht="32.450000000000003" customHeight="1" x14ac:dyDescent="0.2">
      <c r="A25" s="269" t="s">
        <v>1669</v>
      </c>
      <c r="B25" s="132" t="s">
        <v>1623</v>
      </c>
      <c r="C25" s="132" t="s">
        <v>1624</v>
      </c>
      <c r="D25" s="132" t="s">
        <v>1625</v>
      </c>
      <c r="E25" s="132" t="s">
        <v>231</v>
      </c>
      <c r="F25" s="132">
        <v>39.06</v>
      </c>
      <c r="G25" s="132">
        <v>0</v>
      </c>
      <c r="H25" s="132">
        <v>1.82</v>
      </c>
      <c r="I25" s="132">
        <v>37.24</v>
      </c>
      <c r="J25" s="132">
        <v>0</v>
      </c>
      <c r="K25" s="99">
        <v>2</v>
      </c>
      <c r="L25" s="51">
        <f t="shared" si="0"/>
        <v>0</v>
      </c>
      <c r="M25" s="51">
        <f t="shared" si="1"/>
        <v>3.64</v>
      </c>
      <c r="N25" s="51">
        <f t="shared" si="2"/>
        <v>74.48</v>
      </c>
      <c r="O25" s="51">
        <f t="shared" si="3"/>
        <v>0</v>
      </c>
    </row>
    <row r="26" spans="1:16" ht="32.450000000000003" customHeight="1" x14ac:dyDescent="0.2">
      <c r="A26" s="271"/>
      <c r="B26" s="61">
        <v>188</v>
      </c>
      <c r="C26" s="61" t="s">
        <v>239</v>
      </c>
      <c r="D26" s="61" t="s">
        <v>240</v>
      </c>
      <c r="E26" s="61" t="s">
        <v>56</v>
      </c>
      <c r="F26" s="61">
        <v>48.7</v>
      </c>
      <c r="G26" s="61">
        <v>37.912950000000002</v>
      </c>
      <c r="H26" s="61">
        <v>1.82</v>
      </c>
      <c r="I26" s="61">
        <v>0</v>
      </c>
      <c r="J26" s="61">
        <v>46.88</v>
      </c>
      <c r="K26" s="99">
        <v>1</v>
      </c>
      <c r="L26" s="51">
        <f t="shared" si="0"/>
        <v>37.912950000000002</v>
      </c>
      <c r="M26" s="51">
        <f t="shared" si="1"/>
        <v>1.82</v>
      </c>
      <c r="N26" s="51">
        <f t="shared" si="2"/>
        <v>0</v>
      </c>
      <c r="O26" s="51">
        <f t="shared" si="3"/>
        <v>46.88</v>
      </c>
    </row>
    <row r="27" spans="1:16" ht="114.75" x14ac:dyDescent="0.2">
      <c r="A27" s="261" t="s">
        <v>1672</v>
      </c>
      <c r="B27" s="132" t="s">
        <v>1623</v>
      </c>
      <c r="C27" s="132" t="s">
        <v>1624</v>
      </c>
      <c r="D27" s="132" t="s">
        <v>1625</v>
      </c>
      <c r="E27" s="132" t="s">
        <v>231</v>
      </c>
      <c r="F27" s="132">
        <v>39.06</v>
      </c>
      <c r="G27" s="132">
        <v>0</v>
      </c>
      <c r="H27" s="132">
        <v>1.82</v>
      </c>
      <c r="I27" s="132">
        <v>37.24</v>
      </c>
      <c r="J27" s="132">
        <v>0</v>
      </c>
      <c r="K27" s="99">
        <v>0.5</v>
      </c>
      <c r="L27" s="51">
        <f t="shared" si="0"/>
        <v>0</v>
      </c>
      <c r="M27" s="51">
        <f t="shared" si="1"/>
        <v>0.91</v>
      </c>
      <c r="N27" s="51">
        <f t="shared" si="2"/>
        <v>18.62</v>
      </c>
      <c r="O27" s="51">
        <f t="shared" si="3"/>
        <v>0</v>
      </c>
    </row>
    <row r="28" spans="1:16" ht="37.9" customHeight="1" x14ac:dyDescent="0.2">
      <c r="A28" s="269" t="s">
        <v>1674</v>
      </c>
      <c r="B28" s="61">
        <v>22</v>
      </c>
      <c r="C28" s="61" t="s">
        <v>98</v>
      </c>
      <c r="D28" s="61" t="s">
        <v>107</v>
      </c>
      <c r="E28" s="61" t="s">
        <v>58</v>
      </c>
      <c r="F28" s="61">
        <v>28.01</v>
      </c>
      <c r="G28" s="61">
        <v>28.009999999999998</v>
      </c>
      <c r="H28" s="61">
        <v>1.82</v>
      </c>
      <c r="I28" s="61">
        <v>0</v>
      </c>
      <c r="J28" s="61">
        <v>26.19</v>
      </c>
      <c r="K28" s="99">
        <v>1</v>
      </c>
      <c r="L28" s="51">
        <f t="shared" si="0"/>
        <v>28.009999999999998</v>
      </c>
      <c r="M28" s="51">
        <f t="shared" si="1"/>
        <v>1.82</v>
      </c>
      <c r="N28" s="51">
        <f t="shared" si="2"/>
        <v>0</v>
      </c>
      <c r="O28" s="51">
        <f t="shared" si="3"/>
        <v>26.19</v>
      </c>
    </row>
    <row r="29" spans="1:16" ht="37.9" customHeight="1" x14ac:dyDescent="0.2">
      <c r="A29" s="270"/>
      <c r="B29" s="132" t="s">
        <v>1623</v>
      </c>
      <c r="C29" s="132" t="s">
        <v>1624</v>
      </c>
      <c r="D29" s="132" t="s">
        <v>1625</v>
      </c>
      <c r="E29" s="132" t="s">
        <v>231</v>
      </c>
      <c r="F29" s="132">
        <v>39.06</v>
      </c>
      <c r="G29" s="132">
        <v>0</v>
      </c>
      <c r="H29" s="132">
        <v>1.82</v>
      </c>
      <c r="I29" s="132">
        <v>37.24</v>
      </c>
      <c r="J29" s="132">
        <v>0</v>
      </c>
      <c r="K29" s="99">
        <v>4.3499999999999996</v>
      </c>
      <c r="L29" s="51">
        <f t="shared" si="0"/>
        <v>0</v>
      </c>
      <c r="M29" s="51">
        <f t="shared" si="1"/>
        <v>7.9169999999999998</v>
      </c>
      <c r="N29" s="51">
        <f t="shared" si="2"/>
        <v>161.994</v>
      </c>
      <c r="O29" s="51">
        <f t="shared" si="3"/>
        <v>0</v>
      </c>
      <c r="P29" s="5" t="s">
        <v>1673</v>
      </c>
    </row>
    <row r="30" spans="1:16" ht="37.9" customHeight="1" x14ac:dyDescent="0.2">
      <c r="A30" s="270"/>
      <c r="B30" s="61">
        <v>188</v>
      </c>
      <c r="C30" s="61" t="s">
        <v>239</v>
      </c>
      <c r="D30" s="61" t="s">
        <v>240</v>
      </c>
      <c r="E30" s="61" t="s">
        <v>56</v>
      </c>
      <c r="F30" s="61">
        <v>48.7</v>
      </c>
      <c r="G30" s="61">
        <v>37.912950000000002</v>
      </c>
      <c r="H30" s="61">
        <v>1.82</v>
      </c>
      <c r="I30" s="61">
        <v>0</v>
      </c>
      <c r="J30" s="61">
        <v>46.88</v>
      </c>
      <c r="K30" s="99">
        <v>1</v>
      </c>
      <c r="L30" s="51">
        <f t="shared" si="0"/>
        <v>37.912950000000002</v>
      </c>
      <c r="M30" s="51">
        <f t="shared" si="1"/>
        <v>1.82</v>
      </c>
      <c r="N30" s="51">
        <f t="shared" si="2"/>
        <v>0</v>
      </c>
      <c r="O30" s="51">
        <f t="shared" si="3"/>
        <v>46.88</v>
      </c>
    </row>
    <row r="31" spans="1:16" ht="35.450000000000003" customHeight="1" x14ac:dyDescent="0.2">
      <c r="A31" s="269" t="s">
        <v>1675</v>
      </c>
      <c r="B31" s="61">
        <v>22</v>
      </c>
      <c r="C31" s="61" t="s">
        <v>98</v>
      </c>
      <c r="D31" s="61" t="s">
        <v>107</v>
      </c>
      <c r="E31" s="61" t="s">
        <v>58</v>
      </c>
      <c r="F31" s="61">
        <v>28.01</v>
      </c>
      <c r="G31" s="61">
        <v>28.009999999999998</v>
      </c>
      <c r="H31" s="61">
        <v>1.82</v>
      </c>
      <c r="I31" s="61">
        <v>0</v>
      </c>
      <c r="J31" s="61">
        <v>26.19</v>
      </c>
      <c r="K31" s="99">
        <v>1</v>
      </c>
      <c r="L31" s="51">
        <f t="shared" si="0"/>
        <v>28.009999999999998</v>
      </c>
      <c r="M31" s="51">
        <f t="shared" si="1"/>
        <v>1.82</v>
      </c>
      <c r="N31" s="51">
        <f t="shared" si="2"/>
        <v>0</v>
      </c>
      <c r="O31" s="51">
        <f t="shared" si="3"/>
        <v>26.19</v>
      </c>
    </row>
    <row r="32" spans="1:16" ht="35.450000000000003" customHeight="1" x14ac:dyDescent="0.2">
      <c r="A32" s="270"/>
      <c r="B32" s="132" t="s">
        <v>1623</v>
      </c>
      <c r="C32" s="132" t="s">
        <v>1624</v>
      </c>
      <c r="D32" s="132" t="s">
        <v>1625</v>
      </c>
      <c r="E32" s="132" t="s">
        <v>231</v>
      </c>
      <c r="F32" s="132">
        <v>39.06</v>
      </c>
      <c r="G32" s="132">
        <v>0</v>
      </c>
      <c r="H32" s="132">
        <v>1.82</v>
      </c>
      <c r="I32" s="132">
        <v>37.24</v>
      </c>
      <c r="J32" s="132">
        <v>0</v>
      </c>
      <c r="K32" s="99">
        <v>3</v>
      </c>
      <c r="L32" s="51">
        <f t="shared" si="0"/>
        <v>0</v>
      </c>
      <c r="M32" s="51">
        <f t="shared" si="1"/>
        <v>5.46</v>
      </c>
      <c r="N32" s="51">
        <f t="shared" si="2"/>
        <v>111.72</v>
      </c>
      <c r="O32" s="51">
        <f t="shared" si="3"/>
        <v>0</v>
      </c>
    </row>
    <row r="33" spans="1:15" ht="35.450000000000003" customHeight="1" x14ac:dyDescent="0.2">
      <c r="A33" s="271"/>
      <c r="B33" s="61">
        <v>188</v>
      </c>
      <c r="C33" s="61" t="s">
        <v>239</v>
      </c>
      <c r="D33" s="61" t="s">
        <v>240</v>
      </c>
      <c r="E33" s="61" t="s">
        <v>56</v>
      </c>
      <c r="F33" s="61">
        <v>48.7</v>
      </c>
      <c r="G33" s="61">
        <v>37.912950000000002</v>
      </c>
      <c r="H33" s="61">
        <v>1.82</v>
      </c>
      <c r="I33" s="61">
        <v>0</v>
      </c>
      <c r="J33" s="61">
        <v>46.88</v>
      </c>
      <c r="K33" s="99">
        <v>2</v>
      </c>
      <c r="L33" s="51">
        <f t="shared" si="0"/>
        <v>75.825900000000004</v>
      </c>
      <c r="M33" s="51">
        <f t="shared" si="1"/>
        <v>3.64</v>
      </c>
      <c r="N33" s="51">
        <f t="shared" si="2"/>
        <v>0</v>
      </c>
      <c r="O33" s="51">
        <f t="shared" si="3"/>
        <v>93.76</v>
      </c>
    </row>
    <row r="34" spans="1:15" ht="33" customHeight="1" x14ac:dyDescent="0.2">
      <c r="A34" s="269" t="s">
        <v>1683</v>
      </c>
      <c r="B34" s="132" t="s">
        <v>1623</v>
      </c>
      <c r="C34" s="132" t="s">
        <v>1624</v>
      </c>
      <c r="D34" s="132" t="s">
        <v>1625</v>
      </c>
      <c r="E34" s="132" t="s">
        <v>231</v>
      </c>
      <c r="F34" s="132">
        <v>39.06</v>
      </c>
      <c r="G34" s="132">
        <v>0</v>
      </c>
      <c r="H34" s="132">
        <v>1.82</v>
      </c>
      <c r="I34" s="132">
        <v>37.24</v>
      </c>
      <c r="J34" s="132">
        <v>0</v>
      </c>
      <c r="K34" s="99">
        <v>3</v>
      </c>
      <c r="L34" s="51">
        <f t="shared" si="0"/>
        <v>0</v>
      </c>
      <c r="M34" s="51">
        <f t="shared" si="1"/>
        <v>5.46</v>
      </c>
      <c r="N34" s="51">
        <f t="shared" si="2"/>
        <v>111.72</v>
      </c>
      <c r="O34" s="51">
        <f t="shared" si="3"/>
        <v>0</v>
      </c>
    </row>
    <row r="35" spans="1:15" ht="33" customHeight="1" x14ac:dyDescent="0.2">
      <c r="A35" s="271"/>
      <c r="B35" s="61">
        <v>188</v>
      </c>
      <c r="C35" s="61" t="s">
        <v>239</v>
      </c>
      <c r="D35" s="61" t="s">
        <v>240</v>
      </c>
      <c r="E35" s="61" t="s">
        <v>56</v>
      </c>
      <c r="F35" s="61">
        <v>48.7</v>
      </c>
      <c r="G35" s="61">
        <v>37.912950000000002</v>
      </c>
      <c r="H35" s="61">
        <v>1.82</v>
      </c>
      <c r="I35" s="61">
        <v>0</v>
      </c>
      <c r="J35" s="61">
        <v>46.88</v>
      </c>
      <c r="K35" s="99">
        <v>1</v>
      </c>
      <c r="L35" s="51">
        <f t="shared" si="0"/>
        <v>37.912950000000002</v>
      </c>
      <c r="M35" s="51">
        <f t="shared" si="1"/>
        <v>1.82</v>
      </c>
      <c r="N35" s="51">
        <f t="shared" si="2"/>
        <v>0</v>
      </c>
      <c r="O35" s="51">
        <f t="shared" si="3"/>
        <v>46.88</v>
      </c>
    </row>
    <row r="36" spans="1:15" ht="49.15" customHeight="1" x14ac:dyDescent="0.2">
      <c r="A36" s="269" t="s">
        <v>1703</v>
      </c>
      <c r="B36" s="132" t="s">
        <v>1623</v>
      </c>
      <c r="C36" s="132" t="s">
        <v>1624</v>
      </c>
      <c r="D36" s="132" t="s">
        <v>1625</v>
      </c>
      <c r="E36" s="132" t="s">
        <v>231</v>
      </c>
      <c r="F36" s="132">
        <v>39.06</v>
      </c>
      <c r="G36" s="132">
        <v>0</v>
      </c>
      <c r="H36" s="132">
        <v>1.82</v>
      </c>
      <c r="I36" s="132">
        <v>37.24</v>
      </c>
      <c r="J36" s="132">
        <v>0</v>
      </c>
      <c r="K36" s="99">
        <v>1</v>
      </c>
      <c r="L36" s="51">
        <f t="shared" si="0"/>
        <v>0</v>
      </c>
      <c r="M36" s="51">
        <f t="shared" si="1"/>
        <v>1.82</v>
      </c>
      <c r="N36" s="51">
        <f t="shared" si="2"/>
        <v>37.24</v>
      </c>
      <c r="O36" s="51">
        <f t="shared" si="3"/>
        <v>0</v>
      </c>
    </row>
    <row r="37" spans="1:15" ht="49.15" customHeight="1" x14ac:dyDescent="0.2">
      <c r="A37" s="271"/>
      <c r="B37" s="61">
        <v>188</v>
      </c>
      <c r="C37" s="61" t="s">
        <v>239</v>
      </c>
      <c r="D37" s="61" t="s">
        <v>240</v>
      </c>
      <c r="E37" s="61" t="s">
        <v>56</v>
      </c>
      <c r="F37" s="61">
        <v>48.7</v>
      </c>
      <c r="G37" s="61">
        <v>37.912950000000002</v>
      </c>
      <c r="H37" s="61">
        <v>1.82</v>
      </c>
      <c r="I37" s="61">
        <v>0</v>
      </c>
      <c r="J37" s="61">
        <v>46.88</v>
      </c>
      <c r="K37" s="99">
        <v>0.5</v>
      </c>
      <c r="L37" s="51">
        <f t="shared" si="0"/>
        <v>18.956475000000001</v>
      </c>
      <c r="M37" s="51">
        <f t="shared" si="1"/>
        <v>0.91</v>
      </c>
      <c r="N37" s="51">
        <f t="shared" si="2"/>
        <v>0</v>
      </c>
      <c r="O37" s="51">
        <f t="shared" si="3"/>
        <v>23.44</v>
      </c>
    </row>
    <row r="38" spans="1:15" ht="45" customHeight="1" x14ac:dyDescent="0.2">
      <c r="A38" s="269" t="s">
        <v>1704</v>
      </c>
      <c r="B38" s="61" t="s">
        <v>1623</v>
      </c>
      <c r="C38" s="61" t="s">
        <v>1624</v>
      </c>
      <c r="D38" s="61" t="s">
        <v>1625</v>
      </c>
      <c r="E38" s="61" t="s">
        <v>231</v>
      </c>
      <c r="F38" s="61">
        <v>39.06</v>
      </c>
      <c r="G38" s="61">
        <v>0</v>
      </c>
      <c r="H38" s="61">
        <v>1.82</v>
      </c>
      <c r="I38" s="61">
        <v>37.24</v>
      </c>
      <c r="J38" s="61">
        <v>0</v>
      </c>
      <c r="K38" s="99">
        <v>1</v>
      </c>
      <c r="L38" s="51">
        <f t="shared" ref="L38:L41" si="4">G38*K38</f>
        <v>0</v>
      </c>
      <c r="M38" s="51">
        <f t="shared" ref="M38:M41" si="5">K38*H38</f>
        <v>1.82</v>
      </c>
      <c r="N38" s="51">
        <f t="shared" ref="N38:N41" si="6">K38*I38</f>
        <v>37.24</v>
      </c>
      <c r="O38" s="51">
        <f t="shared" ref="O38:O41" si="7">J38*K38</f>
        <v>0</v>
      </c>
    </row>
    <row r="39" spans="1:15" ht="45" customHeight="1" x14ac:dyDescent="0.2">
      <c r="A39" s="271"/>
      <c r="B39" s="61">
        <v>188</v>
      </c>
      <c r="C39" s="61" t="s">
        <v>239</v>
      </c>
      <c r="D39" s="61" t="s">
        <v>240</v>
      </c>
      <c r="E39" s="61" t="s">
        <v>56</v>
      </c>
      <c r="F39" s="61">
        <v>48.7</v>
      </c>
      <c r="G39" s="61">
        <v>37.912950000000002</v>
      </c>
      <c r="H39" s="61">
        <v>1.82</v>
      </c>
      <c r="I39" s="61">
        <v>0</v>
      </c>
      <c r="J39" s="61">
        <v>46.88</v>
      </c>
      <c r="K39" s="99">
        <v>1</v>
      </c>
      <c r="L39" s="51">
        <f t="shared" si="4"/>
        <v>37.912950000000002</v>
      </c>
      <c r="M39" s="51">
        <f t="shared" si="5"/>
        <v>1.82</v>
      </c>
      <c r="N39" s="51">
        <f t="shared" si="6"/>
        <v>0</v>
      </c>
      <c r="O39" s="51">
        <f t="shared" si="7"/>
        <v>46.88</v>
      </c>
    </row>
    <row r="40" spans="1:15" ht="33.6" customHeight="1" x14ac:dyDescent="0.2">
      <c r="A40" s="269" t="s">
        <v>1706</v>
      </c>
      <c r="B40" s="132" t="s">
        <v>1623</v>
      </c>
      <c r="C40" s="132" t="s">
        <v>1624</v>
      </c>
      <c r="D40" s="132" t="s">
        <v>1625</v>
      </c>
      <c r="E40" s="132" t="s">
        <v>231</v>
      </c>
      <c r="F40" s="132">
        <v>39.06</v>
      </c>
      <c r="G40" s="132">
        <v>0</v>
      </c>
      <c r="H40" s="132">
        <v>1.82</v>
      </c>
      <c r="I40" s="132">
        <v>37.24</v>
      </c>
      <c r="J40" s="132">
        <v>0</v>
      </c>
      <c r="K40" s="99">
        <v>3</v>
      </c>
      <c r="L40" s="51">
        <f t="shared" si="4"/>
        <v>0</v>
      </c>
      <c r="M40" s="51">
        <f t="shared" si="5"/>
        <v>5.46</v>
      </c>
      <c r="N40" s="51">
        <f t="shared" si="6"/>
        <v>111.72</v>
      </c>
      <c r="O40" s="51">
        <f t="shared" si="7"/>
        <v>0</v>
      </c>
    </row>
    <row r="41" spans="1:15" ht="33.6" customHeight="1" x14ac:dyDescent="0.2">
      <c r="A41" s="271"/>
      <c r="B41" s="61">
        <v>188</v>
      </c>
      <c r="C41" s="61" t="s">
        <v>239</v>
      </c>
      <c r="D41" s="61" t="s">
        <v>240</v>
      </c>
      <c r="E41" s="61" t="s">
        <v>56</v>
      </c>
      <c r="F41" s="61">
        <v>48.7</v>
      </c>
      <c r="G41" s="61">
        <v>37.912950000000002</v>
      </c>
      <c r="H41" s="61">
        <v>1.82</v>
      </c>
      <c r="I41" s="61">
        <v>0</v>
      </c>
      <c r="J41" s="61">
        <v>46.88</v>
      </c>
      <c r="K41" s="99">
        <v>1</v>
      </c>
      <c r="L41" s="51">
        <f t="shared" si="4"/>
        <v>37.912950000000002</v>
      </c>
      <c r="M41" s="51">
        <f t="shared" si="5"/>
        <v>1.82</v>
      </c>
      <c r="N41" s="51">
        <f t="shared" si="6"/>
        <v>0</v>
      </c>
      <c r="O41" s="51">
        <f t="shared" si="7"/>
        <v>46.88</v>
      </c>
    </row>
    <row r="42" spans="1:15" ht="19.149999999999999" customHeight="1" x14ac:dyDescent="0.2">
      <c r="A42" s="269" t="s">
        <v>1696</v>
      </c>
      <c r="B42" s="61" t="s">
        <v>1623</v>
      </c>
      <c r="C42" s="61" t="s">
        <v>1624</v>
      </c>
      <c r="D42" s="61" t="s">
        <v>1625</v>
      </c>
      <c r="E42" s="61" t="s">
        <v>231</v>
      </c>
      <c r="F42" s="61">
        <v>39.06</v>
      </c>
      <c r="G42" s="61">
        <v>0</v>
      </c>
      <c r="H42" s="61">
        <v>1.82</v>
      </c>
      <c r="I42" s="61">
        <v>37.24</v>
      </c>
      <c r="J42" s="61">
        <v>0</v>
      </c>
      <c r="K42" s="99">
        <v>11</v>
      </c>
      <c r="L42" s="51">
        <f t="shared" si="0"/>
        <v>0</v>
      </c>
      <c r="M42" s="51">
        <f t="shared" si="1"/>
        <v>20.02</v>
      </c>
      <c r="N42" s="51">
        <f t="shared" si="2"/>
        <v>409.64000000000004</v>
      </c>
      <c r="O42" s="51">
        <f t="shared" si="3"/>
        <v>0</v>
      </c>
    </row>
    <row r="43" spans="1:15" ht="19.149999999999999" customHeight="1" x14ac:dyDescent="0.2">
      <c r="A43" s="270"/>
      <c r="B43" s="61">
        <v>188</v>
      </c>
      <c r="C43" s="61" t="s">
        <v>239</v>
      </c>
      <c r="D43" s="61" t="s">
        <v>240</v>
      </c>
      <c r="E43" s="61" t="s">
        <v>56</v>
      </c>
      <c r="F43" s="61">
        <v>48.7</v>
      </c>
      <c r="G43" s="61">
        <v>37.912950000000002</v>
      </c>
      <c r="H43" s="61">
        <v>1.82</v>
      </c>
      <c r="I43" s="61">
        <v>0</v>
      </c>
      <c r="J43" s="61">
        <v>46.88</v>
      </c>
      <c r="K43" s="99">
        <v>1</v>
      </c>
      <c r="L43" s="51">
        <f t="shared" si="0"/>
        <v>37.912950000000002</v>
      </c>
      <c r="M43" s="51">
        <f t="shared" si="1"/>
        <v>1.82</v>
      </c>
      <c r="N43" s="51">
        <f t="shared" si="2"/>
        <v>0</v>
      </c>
      <c r="O43" s="51">
        <f t="shared" si="3"/>
        <v>46.88</v>
      </c>
    </row>
    <row r="44" spans="1:15" ht="19.149999999999999" customHeight="1" x14ac:dyDescent="0.2">
      <c r="A44" s="271"/>
      <c r="B44" s="61">
        <v>196</v>
      </c>
      <c r="C44" s="61" t="s">
        <v>251</v>
      </c>
      <c r="D44" s="61" t="s">
        <v>252</v>
      </c>
      <c r="E44" s="61" t="s">
        <v>56</v>
      </c>
      <c r="F44" s="61">
        <v>33.229999999999997</v>
      </c>
      <c r="G44" s="61">
        <v>29.029727999999999</v>
      </c>
      <c r="H44" s="61">
        <v>0</v>
      </c>
      <c r="I44" s="61">
        <v>0</v>
      </c>
      <c r="J44" s="61">
        <v>33.229999999999997</v>
      </c>
      <c r="K44" s="99">
        <v>5</v>
      </c>
      <c r="L44" s="51">
        <f t="shared" si="0"/>
        <v>145.14864</v>
      </c>
      <c r="M44" s="51">
        <f t="shared" si="1"/>
        <v>0</v>
      </c>
      <c r="N44" s="51">
        <f t="shared" si="2"/>
        <v>0</v>
      </c>
      <c r="O44" s="51">
        <f t="shared" si="3"/>
        <v>166.14999999999998</v>
      </c>
    </row>
    <row r="45" spans="1:15" ht="20.45" customHeight="1" x14ac:dyDescent="0.2">
      <c r="A45" s="269" t="s">
        <v>1697</v>
      </c>
      <c r="B45" s="61" t="s">
        <v>1623</v>
      </c>
      <c r="C45" s="61" t="s">
        <v>1624</v>
      </c>
      <c r="D45" s="61" t="s">
        <v>1625</v>
      </c>
      <c r="E45" s="61" t="s">
        <v>231</v>
      </c>
      <c r="F45" s="61">
        <v>39.06</v>
      </c>
      <c r="G45" s="61">
        <v>0</v>
      </c>
      <c r="H45" s="61">
        <v>1.82</v>
      </c>
      <c r="I45" s="61">
        <v>37.24</v>
      </c>
      <c r="J45" s="61">
        <v>0</v>
      </c>
      <c r="K45" s="99">
        <v>17.5</v>
      </c>
      <c r="L45" s="51">
        <f t="shared" si="0"/>
        <v>0</v>
      </c>
      <c r="M45" s="51">
        <f t="shared" si="1"/>
        <v>31.85</v>
      </c>
      <c r="N45" s="51">
        <f t="shared" si="2"/>
        <v>651.70000000000005</v>
      </c>
      <c r="O45" s="51">
        <f t="shared" si="3"/>
        <v>0</v>
      </c>
    </row>
    <row r="46" spans="1:15" ht="20.45" customHeight="1" x14ac:dyDescent="0.2">
      <c r="A46" s="270"/>
      <c r="B46" s="61">
        <v>188</v>
      </c>
      <c r="C46" s="61" t="s">
        <v>239</v>
      </c>
      <c r="D46" s="61" t="s">
        <v>240</v>
      </c>
      <c r="E46" s="61" t="s">
        <v>56</v>
      </c>
      <c r="F46" s="61">
        <v>48.7</v>
      </c>
      <c r="G46" s="61">
        <v>37.912950000000002</v>
      </c>
      <c r="H46" s="61">
        <v>1.82</v>
      </c>
      <c r="I46" s="61">
        <v>0</v>
      </c>
      <c r="J46" s="61">
        <v>46.88</v>
      </c>
      <c r="K46" s="99">
        <v>1</v>
      </c>
      <c r="L46" s="51">
        <f t="shared" si="0"/>
        <v>37.912950000000002</v>
      </c>
      <c r="M46" s="51">
        <f t="shared" si="1"/>
        <v>1.82</v>
      </c>
      <c r="N46" s="51">
        <f t="shared" si="2"/>
        <v>0</v>
      </c>
      <c r="O46" s="51">
        <f t="shared" si="3"/>
        <v>46.88</v>
      </c>
    </row>
    <row r="47" spans="1:15" ht="20.45" customHeight="1" x14ac:dyDescent="0.2">
      <c r="A47" s="271"/>
      <c r="B47" s="61">
        <v>196</v>
      </c>
      <c r="C47" s="61" t="s">
        <v>251</v>
      </c>
      <c r="D47" s="61" t="s">
        <v>252</v>
      </c>
      <c r="E47" s="61" t="s">
        <v>56</v>
      </c>
      <c r="F47" s="61">
        <v>33.229999999999997</v>
      </c>
      <c r="G47" s="61">
        <v>29.029727999999999</v>
      </c>
      <c r="H47" s="61">
        <v>0</v>
      </c>
      <c r="I47" s="61">
        <v>0</v>
      </c>
      <c r="J47" s="61">
        <v>33.229999999999997</v>
      </c>
      <c r="K47" s="99">
        <v>11.5</v>
      </c>
      <c r="L47" s="51">
        <f t="shared" si="0"/>
        <v>333.84187199999997</v>
      </c>
      <c r="M47" s="51">
        <f t="shared" si="1"/>
        <v>0</v>
      </c>
      <c r="N47" s="51">
        <f t="shared" si="2"/>
        <v>0</v>
      </c>
      <c r="O47" s="51">
        <f t="shared" si="3"/>
        <v>382.14499999999998</v>
      </c>
    </row>
    <row r="48" spans="1:15" ht="13.15" customHeight="1" x14ac:dyDescent="0.2">
      <c r="A48" s="274" t="s">
        <v>1740</v>
      </c>
      <c r="B48" s="132">
        <v>201</v>
      </c>
      <c r="C48" s="132" t="s">
        <v>399</v>
      </c>
      <c r="D48" s="132" t="s">
        <v>400</v>
      </c>
      <c r="E48" s="132" t="s">
        <v>401</v>
      </c>
      <c r="F48" s="132">
        <v>1.2649999999999999</v>
      </c>
      <c r="G48" s="132">
        <v>0</v>
      </c>
      <c r="H48" s="132">
        <v>0</v>
      </c>
      <c r="I48" s="132">
        <v>0</v>
      </c>
      <c r="J48" s="132">
        <v>1.2649999999999999</v>
      </c>
      <c r="K48" s="99">
        <v>263</v>
      </c>
      <c r="L48" s="51">
        <f t="shared" si="0"/>
        <v>0</v>
      </c>
      <c r="M48" s="51">
        <f t="shared" si="1"/>
        <v>0</v>
      </c>
      <c r="N48" s="51">
        <f t="shared" si="2"/>
        <v>0</v>
      </c>
      <c r="O48" s="51">
        <f t="shared" si="3"/>
        <v>332.69499999999999</v>
      </c>
    </row>
    <row r="49" spans="1:15" hidden="1" x14ac:dyDescent="0.2">
      <c r="A49" s="144"/>
      <c r="B49" s="61"/>
      <c r="C49" s="61"/>
      <c r="D49" s="61"/>
      <c r="E49" s="61"/>
      <c r="F49" s="61"/>
      <c r="G49" s="61"/>
      <c r="H49" s="61"/>
      <c r="I49" s="61"/>
      <c r="J49" s="61"/>
      <c r="K49" s="99"/>
      <c r="L49" s="51">
        <f t="shared" si="0"/>
        <v>0</v>
      </c>
      <c r="M49" s="51">
        <f t="shared" si="1"/>
        <v>0</v>
      </c>
      <c r="N49" s="51">
        <f t="shared" si="2"/>
        <v>0</v>
      </c>
      <c r="O49" s="51">
        <f t="shared" si="3"/>
        <v>0</v>
      </c>
    </row>
    <row r="50" spans="1:15" hidden="1" x14ac:dyDescent="0.2">
      <c r="A50" s="143"/>
      <c r="B50" s="61"/>
      <c r="C50" s="61"/>
      <c r="D50" s="61"/>
      <c r="E50" s="61"/>
      <c r="F50" s="61"/>
      <c r="G50" s="61"/>
      <c r="H50" s="61"/>
      <c r="I50" s="61"/>
      <c r="J50" s="61"/>
      <c r="K50" s="99"/>
      <c r="L50" s="51">
        <f t="shared" si="0"/>
        <v>0</v>
      </c>
      <c r="M50" s="51">
        <f t="shared" si="1"/>
        <v>0</v>
      </c>
      <c r="N50" s="51">
        <f t="shared" si="2"/>
        <v>0</v>
      </c>
      <c r="O50" s="51">
        <f t="shared" si="3"/>
        <v>0</v>
      </c>
    </row>
    <row r="51" spans="1:15" hidden="1" x14ac:dyDescent="0.2">
      <c r="A51" s="65"/>
      <c r="B51" s="61"/>
      <c r="C51" s="61"/>
      <c r="D51" s="61"/>
      <c r="E51" s="61"/>
      <c r="F51" s="61"/>
      <c r="G51" s="61"/>
      <c r="H51" s="61"/>
      <c r="I51" s="61"/>
      <c r="J51" s="61"/>
      <c r="K51" s="99"/>
      <c r="L51" s="51">
        <f t="shared" si="0"/>
        <v>0</v>
      </c>
      <c r="M51" s="51">
        <f t="shared" si="1"/>
        <v>0</v>
      </c>
      <c r="N51" s="51">
        <f t="shared" si="2"/>
        <v>0</v>
      </c>
      <c r="O51" s="51">
        <f t="shared" si="3"/>
        <v>0</v>
      </c>
    </row>
    <row r="52" spans="1:15" hidden="1" x14ac:dyDescent="0.2">
      <c r="A52" s="65"/>
      <c r="B52" s="61"/>
      <c r="C52" s="61"/>
      <c r="D52" s="61"/>
      <c r="E52" s="61"/>
      <c r="F52" s="61"/>
      <c r="G52" s="61"/>
      <c r="H52" s="61"/>
      <c r="I52" s="61"/>
      <c r="J52" s="61"/>
      <c r="K52" s="99"/>
      <c r="L52" s="51">
        <f t="shared" si="0"/>
        <v>0</v>
      </c>
      <c r="M52" s="51">
        <f t="shared" si="1"/>
        <v>0</v>
      </c>
      <c r="N52" s="51">
        <f t="shared" si="2"/>
        <v>0</v>
      </c>
      <c r="O52" s="51">
        <f t="shared" si="3"/>
        <v>0</v>
      </c>
    </row>
    <row r="53" spans="1:15" hidden="1" x14ac:dyDescent="0.2">
      <c r="A53" s="65"/>
      <c r="B53" s="61"/>
      <c r="C53" s="61"/>
      <c r="D53" s="61"/>
      <c r="E53" s="61"/>
      <c r="F53" s="61"/>
      <c r="G53" s="61"/>
      <c r="H53" s="61"/>
      <c r="I53" s="61"/>
      <c r="J53" s="61"/>
      <c r="K53" s="99"/>
      <c r="L53" s="51">
        <f t="shared" si="0"/>
        <v>0</v>
      </c>
      <c r="M53" s="51">
        <f t="shared" si="1"/>
        <v>0</v>
      </c>
      <c r="N53" s="51">
        <f t="shared" si="2"/>
        <v>0</v>
      </c>
      <c r="O53" s="51">
        <f t="shared" si="3"/>
        <v>0</v>
      </c>
    </row>
    <row r="54" spans="1:15" hidden="1" x14ac:dyDescent="0.2">
      <c r="A54" s="65"/>
      <c r="B54" s="61"/>
      <c r="C54" s="61"/>
      <c r="D54" s="61"/>
      <c r="E54" s="61"/>
      <c r="F54" s="61"/>
      <c r="G54" s="61"/>
      <c r="H54" s="61"/>
      <c r="I54" s="61"/>
      <c r="J54" s="61"/>
      <c r="K54" s="99"/>
      <c r="L54" s="51">
        <f t="shared" si="0"/>
        <v>0</v>
      </c>
      <c r="M54" s="51">
        <f t="shared" si="1"/>
        <v>0</v>
      </c>
      <c r="N54" s="51">
        <f t="shared" si="2"/>
        <v>0</v>
      </c>
      <c r="O54" s="51">
        <f t="shared" si="3"/>
        <v>0</v>
      </c>
    </row>
    <row r="55" spans="1:15" hidden="1" x14ac:dyDescent="0.2">
      <c r="A55" s="65"/>
      <c r="B55" s="61"/>
      <c r="C55" s="61"/>
      <c r="D55" s="61"/>
      <c r="E55" s="61"/>
      <c r="F55" s="61"/>
      <c r="G55" s="61"/>
      <c r="H55" s="61"/>
      <c r="I55" s="61"/>
      <c r="J55" s="61"/>
      <c r="K55" s="99"/>
      <c r="L55" s="51">
        <f t="shared" si="0"/>
        <v>0</v>
      </c>
      <c r="M55" s="51">
        <f t="shared" si="1"/>
        <v>0</v>
      </c>
      <c r="N55" s="51">
        <f t="shared" si="2"/>
        <v>0</v>
      </c>
      <c r="O55" s="51">
        <f t="shared" si="3"/>
        <v>0</v>
      </c>
    </row>
    <row r="56" spans="1:15" hidden="1" x14ac:dyDescent="0.2">
      <c r="A56" s="65"/>
      <c r="B56" s="61"/>
      <c r="C56" s="61"/>
      <c r="D56" s="61"/>
      <c r="E56" s="61"/>
      <c r="F56" s="61"/>
      <c r="G56" s="61"/>
      <c r="H56" s="61"/>
      <c r="I56" s="61"/>
      <c r="J56" s="61"/>
      <c r="K56" s="99"/>
      <c r="L56" s="51">
        <f t="shared" si="0"/>
        <v>0</v>
      </c>
      <c r="M56" s="51">
        <f t="shared" si="1"/>
        <v>0</v>
      </c>
      <c r="N56" s="51">
        <f t="shared" si="2"/>
        <v>0</v>
      </c>
      <c r="O56" s="51">
        <f t="shared" si="3"/>
        <v>0</v>
      </c>
    </row>
    <row r="57" spans="1:15" hidden="1" x14ac:dyDescent="0.2">
      <c r="A57" s="65"/>
      <c r="B57" s="61"/>
      <c r="C57" s="61"/>
      <c r="D57" s="61"/>
      <c r="E57" s="61"/>
      <c r="F57" s="61"/>
      <c r="G57" s="61"/>
      <c r="H57" s="61"/>
      <c r="I57" s="61"/>
      <c r="J57" s="61"/>
      <c r="K57" s="99"/>
      <c r="L57" s="51">
        <f t="shared" si="0"/>
        <v>0</v>
      </c>
      <c r="M57" s="51">
        <f t="shared" si="1"/>
        <v>0</v>
      </c>
      <c r="N57" s="51">
        <f t="shared" si="2"/>
        <v>0</v>
      </c>
      <c r="O57" s="51">
        <f t="shared" si="3"/>
        <v>0</v>
      </c>
    </row>
    <row r="58" spans="1:15" hidden="1" x14ac:dyDescent="0.2">
      <c r="A58" s="65"/>
      <c r="B58" s="61"/>
      <c r="C58" s="61"/>
      <c r="D58" s="61"/>
      <c r="E58" s="61"/>
      <c r="F58" s="61"/>
      <c r="G58" s="61"/>
      <c r="H58" s="61"/>
      <c r="I58" s="61"/>
      <c r="J58" s="61"/>
      <c r="K58" s="99"/>
      <c r="L58" s="51">
        <f t="shared" si="0"/>
        <v>0</v>
      </c>
      <c r="M58" s="51">
        <f t="shared" si="1"/>
        <v>0</v>
      </c>
      <c r="N58" s="51">
        <f t="shared" si="2"/>
        <v>0</v>
      </c>
      <c r="O58" s="51">
        <f t="shared" si="3"/>
        <v>0</v>
      </c>
    </row>
    <row r="59" spans="1:15" hidden="1" x14ac:dyDescent="0.2">
      <c r="A59" s="65"/>
      <c r="B59" s="61"/>
      <c r="C59" s="61"/>
      <c r="D59" s="61"/>
      <c r="E59" s="61"/>
      <c r="F59" s="61"/>
      <c r="G59" s="61"/>
      <c r="H59" s="61"/>
      <c r="I59" s="61"/>
      <c r="J59" s="61"/>
      <c r="K59" s="99"/>
      <c r="L59" s="51">
        <f t="shared" si="0"/>
        <v>0</v>
      </c>
      <c r="M59" s="51">
        <f t="shared" si="1"/>
        <v>0</v>
      </c>
      <c r="N59" s="51">
        <f t="shared" si="2"/>
        <v>0</v>
      </c>
      <c r="O59" s="51">
        <f t="shared" si="3"/>
        <v>0</v>
      </c>
    </row>
    <row r="60" spans="1:15" hidden="1" x14ac:dyDescent="0.2">
      <c r="A60" s="65"/>
      <c r="B60" s="61"/>
      <c r="C60" s="61"/>
      <c r="D60" s="61"/>
      <c r="E60" s="61"/>
      <c r="F60" s="61"/>
      <c r="G60" s="61"/>
      <c r="H60" s="61"/>
      <c r="I60" s="61"/>
      <c r="J60" s="61"/>
      <c r="K60" s="99"/>
      <c r="L60" s="51">
        <f t="shared" si="0"/>
        <v>0</v>
      </c>
      <c r="M60" s="51">
        <f t="shared" si="1"/>
        <v>0</v>
      </c>
      <c r="N60" s="51">
        <f t="shared" si="2"/>
        <v>0</v>
      </c>
      <c r="O60" s="51">
        <f t="shared" si="3"/>
        <v>0</v>
      </c>
    </row>
    <row r="61" spans="1:15" hidden="1" x14ac:dyDescent="0.2">
      <c r="A61" s="65"/>
      <c r="B61" s="61"/>
      <c r="C61" s="61"/>
      <c r="D61" s="61"/>
      <c r="E61" s="61"/>
      <c r="F61" s="61"/>
      <c r="G61" s="61"/>
      <c r="H61" s="61"/>
      <c r="I61" s="61"/>
      <c r="J61" s="61"/>
      <c r="K61" s="99"/>
      <c r="L61" s="51">
        <f t="shared" si="0"/>
        <v>0</v>
      </c>
      <c r="M61" s="51">
        <f t="shared" si="1"/>
        <v>0</v>
      </c>
      <c r="N61" s="51">
        <f t="shared" si="2"/>
        <v>0</v>
      </c>
      <c r="O61" s="51">
        <f t="shared" si="3"/>
        <v>0</v>
      </c>
    </row>
    <row r="62" spans="1:15" hidden="1" x14ac:dyDescent="0.2">
      <c r="A62" s="65"/>
      <c r="B62" s="61"/>
      <c r="C62" s="61"/>
      <c r="D62" s="61"/>
      <c r="E62" s="61"/>
      <c r="F62" s="61"/>
      <c r="G62" s="61"/>
      <c r="H62" s="61"/>
      <c r="I62" s="61"/>
      <c r="J62" s="61"/>
      <c r="K62" s="99"/>
      <c r="L62" s="51">
        <f t="shared" si="0"/>
        <v>0</v>
      </c>
      <c r="M62" s="51">
        <f t="shared" si="1"/>
        <v>0</v>
      </c>
      <c r="N62" s="51">
        <f t="shared" si="2"/>
        <v>0</v>
      </c>
      <c r="O62" s="51">
        <f t="shared" si="3"/>
        <v>0</v>
      </c>
    </row>
    <row r="63" spans="1:15" hidden="1" x14ac:dyDescent="0.2">
      <c r="A63" s="65"/>
      <c r="B63" s="61"/>
      <c r="C63" s="61"/>
      <c r="D63" s="61"/>
      <c r="E63" s="61"/>
      <c r="F63" s="61"/>
      <c r="G63" s="61"/>
      <c r="H63" s="61"/>
      <c r="I63" s="61"/>
      <c r="J63" s="61"/>
      <c r="K63" s="99"/>
      <c r="L63" s="51">
        <f t="shared" si="0"/>
        <v>0</v>
      </c>
      <c r="M63" s="51">
        <f t="shared" si="1"/>
        <v>0</v>
      </c>
      <c r="N63" s="51">
        <f t="shared" si="2"/>
        <v>0</v>
      </c>
      <c r="O63" s="51">
        <f t="shared" si="3"/>
        <v>0</v>
      </c>
    </row>
    <row r="64" spans="1:15" hidden="1" x14ac:dyDescent="0.2">
      <c r="A64" s="65"/>
      <c r="B64" s="61"/>
      <c r="C64" s="61"/>
      <c r="D64" s="61"/>
      <c r="E64" s="61"/>
      <c r="F64" s="61"/>
      <c r="G64" s="61"/>
      <c r="H64" s="61"/>
      <c r="I64" s="61"/>
      <c r="J64" s="61"/>
      <c r="K64" s="99"/>
      <c r="L64" s="51">
        <f t="shared" si="0"/>
        <v>0</v>
      </c>
      <c r="M64" s="51">
        <f t="shared" si="1"/>
        <v>0</v>
      </c>
      <c r="N64" s="51">
        <f t="shared" si="2"/>
        <v>0</v>
      </c>
      <c r="O64" s="51">
        <f t="shared" si="3"/>
        <v>0</v>
      </c>
    </row>
    <row r="65" spans="1:15" hidden="1" x14ac:dyDescent="0.2">
      <c r="A65" s="65"/>
      <c r="B65" s="61"/>
      <c r="C65" s="61"/>
      <c r="D65" s="61"/>
      <c r="E65" s="61"/>
      <c r="F65" s="61"/>
      <c r="G65" s="61"/>
      <c r="H65" s="61"/>
      <c r="I65" s="61"/>
      <c r="J65" s="61"/>
      <c r="K65" s="99"/>
      <c r="L65" s="51">
        <f t="shared" si="0"/>
        <v>0</v>
      </c>
      <c r="M65" s="51">
        <f t="shared" si="1"/>
        <v>0</v>
      </c>
      <c r="N65" s="51">
        <f t="shared" si="2"/>
        <v>0</v>
      </c>
      <c r="O65" s="51">
        <f t="shared" si="3"/>
        <v>0</v>
      </c>
    </row>
    <row r="66" spans="1:15" hidden="1" x14ac:dyDescent="0.2">
      <c r="A66" s="65"/>
      <c r="B66" s="61"/>
      <c r="C66" s="61"/>
      <c r="D66" s="61"/>
      <c r="E66" s="61"/>
      <c r="F66" s="61"/>
      <c r="G66" s="61"/>
      <c r="H66" s="61"/>
      <c r="I66" s="61"/>
      <c r="J66" s="61"/>
      <c r="K66" s="99"/>
      <c r="L66" s="51">
        <f t="shared" si="0"/>
        <v>0</v>
      </c>
      <c r="M66" s="51">
        <f t="shared" si="1"/>
        <v>0</v>
      </c>
      <c r="N66" s="51">
        <f t="shared" si="2"/>
        <v>0</v>
      </c>
      <c r="O66" s="51">
        <f t="shared" si="3"/>
        <v>0</v>
      </c>
    </row>
    <row r="67" spans="1:15" hidden="1" x14ac:dyDescent="0.2">
      <c r="A67" s="65"/>
      <c r="B67" s="61"/>
      <c r="C67" s="61"/>
      <c r="D67" s="61"/>
      <c r="E67" s="61"/>
      <c r="F67" s="61"/>
      <c r="G67" s="61"/>
      <c r="H67" s="61"/>
      <c r="I67" s="61"/>
      <c r="J67" s="61"/>
      <c r="K67" s="99"/>
      <c r="L67" s="51">
        <f t="shared" si="0"/>
        <v>0</v>
      </c>
      <c r="M67" s="51">
        <f t="shared" si="1"/>
        <v>0</v>
      </c>
      <c r="N67" s="51">
        <f t="shared" si="2"/>
        <v>0</v>
      </c>
      <c r="O67" s="51">
        <f t="shared" si="3"/>
        <v>0</v>
      </c>
    </row>
    <row r="68" spans="1:15" hidden="1" x14ac:dyDescent="0.2">
      <c r="A68" s="65"/>
      <c r="B68" s="61"/>
      <c r="C68" s="61"/>
      <c r="D68" s="61"/>
      <c r="E68" s="61"/>
      <c r="F68" s="61"/>
      <c r="G68" s="61"/>
      <c r="H68" s="61"/>
      <c r="I68" s="61"/>
      <c r="J68" s="61"/>
      <c r="K68" s="99"/>
      <c r="L68" s="51">
        <f t="shared" si="0"/>
        <v>0</v>
      </c>
      <c r="M68" s="51">
        <f t="shared" si="1"/>
        <v>0</v>
      </c>
      <c r="N68" s="51">
        <f t="shared" si="2"/>
        <v>0</v>
      </c>
      <c r="O68" s="51">
        <f t="shared" si="3"/>
        <v>0</v>
      </c>
    </row>
    <row r="69" spans="1:15" hidden="1" x14ac:dyDescent="0.2">
      <c r="A69" s="65"/>
      <c r="B69" s="61"/>
      <c r="C69" s="61"/>
      <c r="D69" s="61"/>
      <c r="E69" s="61"/>
      <c r="F69" s="61"/>
      <c r="G69" s="61"/>
      <c r="H69" s="61"/>
      <c r="I69" s="61"/>
      <c r="J69" s="61"/>
      <c r="K69" s="99"/>
      <c r="L69" s="51">
        <f t="shared" si="0"/>
        <v>0</v>
      </c>
      <c r="M69" s="51">
        <f t="shared" si="1"/>
        <v>0</v>
      </c>
      <c r="N69" s="51">
        <f t="shared" si="2"/>
        <v>0</v>
      </c>
      <c r="O69" s="51">
        <f t="shared" si="3"/>
        <v>0</v>
      </c>
    </row>
    <row r="70" spans="1:15" hidden="1" x14ac:dyDescent="0.2">
      <c r="A70" s="65"/>
      <c r="B70" s="61"/>
      <c r="C70" s="61"/>
      <c r="D70" s="61"/>
      <c r="E70" s="61"/>
      <c r="F70" s="61"/>
      <c r="G70" s="61"/>
      <c r="H70" s="61"/>
      <c r="I70" s="61"/>
      <c r="J70" s="61"/>
      <c r="K70" s="99"/>
      <c r="L70" s="51">
        <f t="shared" si="0"/>
        <v>0</v>
      </c>
      <c r="M70" s="51">
        <f t="shared" si="1"/>
        <v>0</v>
      </c>
      <c r="N70" s="51">
        <f t="shared" si="2"/>
        <v>0</v>
      </c>
      <c r="O70" s="51">
        <f t="shared" si="3"/>
        <v>0</v>
      </c>
    </row>
    <row r="71" spans="1:15" hidden="1" x14ac:dyDescent="0.2">
      <c r="A71" s="65"/>
      <c r="B71" s="61"/>
      <c r="C71" s="61"/>
      <c r="D71" s="61"/>
      <c r="E71" s="61"/>
      <c r="F71" s="61"/>
      <c r="G71" s="61"/>
      <c r="H71" s="61"/>
      <c r="I71" s="61"/>
      <c r="J71" s="61"/>
      <c r="K71" s="99"/>
      <c r="L71" s="51">
        <f t="shared" si="0"/>
        <v>0</v>
      </c>
      <c r="M71" s="51">
        <f t="shared" si="1"/>
        <v>0</v>
      </c>
      <c r="N71" s="51">
        <f t="shared" si="2"/>
        <v>0</v>
      </c>
      <c r="O71" s="51">
        <f t="shared" si="3"/>
        <v>0</v>
      </c>
    </row>
    <row r="72" spans="1:15" hidden="1" x14ac:dyDescent="0.2">
      <c r="A72" s="65"/>
      <c r="B72" s="61"/>
      <c r="C72" s="61"/>
      <c r="D72" s="61"/>
      <c r="E72" s="61"/>
      <c r="F72" s="61"/>
      <c r="G72" s="61"/>
      <c r="H72" s="61"/>
      <c r="I72" s="61"/>
      <c r="J72" s="61"/>
      <c r="K72" s="99"/>
      <c r="L72" s="51">
        <f t="shared" si="0"/>
        <v>0</v>
      </c>
      <c r="M72" s="51">
        <f t="shared" si="1"/>
        <v>0</v>
      </c>
      <c r="N72" s="51">
        <f t="shared" si="2"/>
        <v>0</v>
      </c>
      <c r="O72" s="51">
        <f t="shared" si="3"/>
        <v>0</v>
      </c>
    </row>
    <row r="73" spans="1:15" hidden="1" x14ac:dyDescent="0.2">
      <c r="A73" s="65"/>
      <c r="B73" s="61"/>
      <c r="C73" s="61"/>
      <c r="D73" s="61"/>
      <c r="E73" s="61"/>
      <c r="F73" s="61"/>
      <c r="G73" s="61"/>
      <c r="H73" s="61"/>
      <c r="I73" s="61"/>
      <c r="J73" s="61"/>
      <c r="K73" s="99"/>
      <c r="L73" s="51">
        <f t="shared" ref="L73:L136" si="8">G73*K73</f>
        <v>0</v>
      </c>
      <c r="M73" s="51">
        <f t="shared" si="1"/>
        <v>0</v>
      </c>
      <c r="N73" s="51">
        <f t="shared" si="2"/>
        <v>0</v>
      </c>
      <c r="O73" s="51">
        <f t="shared" si="3"/>
        <v>0</v>
      </c>
    </row>
    <row r="74" spans="1:15" hidden="1" x14ac:dyDescent="0.2">
      <c r="A74" s="65"/>
      <c r="B74" s="61"/>
      <c r="C74" s="61"/>
      <c r="D74" s="61"/>
      <c r="E74" s="61"/>
      <c r="F74" s="61"/>
      <c r="G74" s="61"/>
      <c r="H74" s="61"/>
      <c r="I74" s="61"/>
      <c r="J74" s="61"/>
      <c r="K74" s="99"/>
      <c r="L74" s="51">
        <f t="shared" si="8"/>
        <v>0</v>
      </c>
      <c r="M74" s="51">
        <f t="shared" si="1"/>
        <v>0</v>
      </c>
      <c r="N74" s="51">
        <f t="shared" si="2"/>
        <v>0</v>
      </c>
      <c r="O74" s="51">
        <f t="shared" si="3"/>
        <v>0</v>
      </c>
    </row>
    <row r="75" spans="1:15" hidden="1" x14ac:dyDescent="0.2">
      <c r="A75" s="65"/>
      <c r="B75" s="61"/>
      <c r="C75" s="61"/>
      <c r="D75" s="61"/>
      <c r="E75" s="61"/>
      <c r="F75" s="61"/>
      <c r="G75" s="61"/>
      <c r="H75" s="61"/>
      <c r="I75" s="61"/>
      <c r="J75" s="61"/>
      <c r="K75" s="99"/>
      <c r="L75" s="51">
        <f t="shared" si="8"/>
        <v>0</v>
      </c>
      <c r="M75" s="51">
        <f t="shared" si="1"/>
        <v>0</v>
      </c>
      <c r="N75" s="51">
        <f t="shared" si="2"/>
        <v>0</v>
      </c>
      <c r="O75" s="51">
        <f t="shared" si="3"/>
        <v>0</v>
      </c>
    </row>
    <row r="76" spans="1:15" hidden="1" x14ac:dyDescent="0.2">
      <c r="A76" s="65"/>
      <c r="B76" s="61"/>
      <c r="C76" s="61"/>
      <c r="D76" s="61"/>
      <c r="E76" s="61"/>
      <c r="F76" s="61"/>
      <c r="G76" s="61"/>
      <c r="H76" s="61"/>
      <c r="I76" s="61"/>
      <c r="J76" s="61"/>
      <c r="K76" s="99"/>
      <c r="L76" s="51">
        <f t="shared" si="8"/>
        <v>0</v>
      </c>
      <c r="M76" s="51">
        <f t="shared" si="1"/>
        <v>0</v>
      </c>
      <c r="N76" s="51">
        <f t="shared" si="2"/>
        <v>0</v>
      </c>
      <c r="O76" s="51">
        <f t="shared" si="3"/>
        <v>0</v>
      </c>
    </row>
    <row r="77" spans="1:15" hidden="1" x14ac:dyDescent="0.2">
      <c r="A77" s="65"/>
      <c r="B77" s="61"/>
      <c r="C77" s="61"/>
      <c r="D77" s="61"/>
      <c r="E77" s="61"/>
      <c r="F77" s="61"/>
      <c r="G77" s="61"/>
      <c r="H77" s="61"/>
      <c r="I77" s="61"/>
      <c r="J77" s="61"/>
      <c r="K77" s="99"/>
      <c r="L77" s="51">
        <f t="shared" si="8"/>
        <v>0</v>
      </c>
      <c r="M77" s="51">
        <f t="shared" si="1"/>
        <v>0</v>
      </c>
      <c r="N77" s="51">
        <f t="shared" si="2"/>
        <v>0</v>
      </c>
      <c r="O77" s="51">
        <f t="shared" si="3"/>
        <v>0</v>
      </c>
    </row>
    <row r="78" spans="1:15" hidden="1" x14ac:dyDescent="0.2">
      <c r="A78" s="65"/>
      <c r="B78" s="61"/>
      <c r="C78" s="61"/>
      <c r="D78" s="61"/>
      <c r="E78" s="61"/>
      <c r="F78" s="61"/>
      <c r="G78" s="61"/>
      <c r="H78" s="61"/>
      <c r="I78" s="61"/>
      <c r="J78" s="61"/>
      <c r="K78" s="99"/>
      <c r="L78" s="51">
        <f t="shared" si="8"/>
        <v>0</v>
      </c>
      <c r="M78" s="51">
        <f t="shared" si="1"/>
        <v>0</v>
      </c>
      <c r="N78" s="51">
        <f t="shared" si="2"/>
        <v>0</v>
      </c>
      <c r="O78" s="51">
        <f t="shared" si="3"/>
        <v>0</v>
      </c>
    </row>
    <row r="79" spans="1:15" hidden="1" x14ac:dyDescent="0.2">
      <c r="A79" s="65"/>
      <c r="B79" s="61"/>
      <c r="C79" s="61"/>
      <c r="D79" s="61"/>
      <c r="E79" s="61"/>
      <c r="F79" s="61"/>
      <c r="G79" s="61"/>
      <c r="H79" s="61"/>
      <c r="I79" s="61"/>
      <c r="J79" s="61"/>
      <c r="K79" s="99"/>
      <c r="L79" s="51">
        <f t="shared" si="8"/>
        <v>0</v>
      </c>
      <c r="M79" s="51">
        <f t="shared" si="1"/>
        <v>0</v>
      </c>
      <c r="N79" s="51">
        <f t="shared" si="2"/>
        <v>0</v>
      </c>
      <c r="O79" s="51">
        <f t="shared" si="3"/>
        <v>0</v>
      </c>
    </row>
    <row r="80" spans="1:15" hidden="1" x14ac:dyDescent="0.2">
      <c r="A80" s="65"/>
      <c r="B80" s="61"/>
      <c r="C80" s="61"/>
      <c r="D80" s="61"/>
      <c r="E80" s="61"/>
      <c r="F80" s="61"/>
      <c r="G80" s="61"/>
      <c r="H80" s="61"/>
      <c r="I80" s="61"/>
      <c r="J80" s="61"/>
      <c r="K80" s="99"/>
      <c r="L80" s="51">
        <f t="shared" si="8"/>
        <v>0</v>
      </c>
      <c r="M80" s="51">
        <f t="shared" si="1"/>
        <v>0</v>
      </c>
      <c r="N80" s="51">
        <f t="shared" si="2"/>
        <v>0</v>
      </c>
      <c r="O80" s="51">
        <f t="shared" si="3"/>
        <v>0</v>
      </c>
    </row>
    <row r="81" spans="1:15" hidden="1" x14ac:dyDescent="0.2">
      <c r="A81" s="65"/>
      <c r="B81" s="61"/>
      <c r="C81" s="61"/>
      <c r="D81" s="61"/>
      <c r="E81" s="61"/>
      <c r="F81" s="61"/>
      <c r="G81" s="61"/>
      <c r="H81" s="61"/>
      <c r="I81" s="61"/>
      <c r="J81" s="61"/>
      <c r="K81" s="99"/>
      <c r="L81" s="51">
        <f t="shared" si="8"/>
        <v>0</v>
      </c>
      <c r="M81" s="51">
        <f t="shared" si="1"/>
        <v>0</v>
      </c>
      <c r="N81" s="51">
        <f t="shared" si="2"/>
        <v>0</v>
      </c>
      <c r="O81" s="51">
        <f t="shared" si="3"/>
        <v>0</v>
      </c>
    </row>
    <row r="82" spans="1:15" hidden="1" x14ac:dyDescent="0.2">
      <c r="A82" s="65"/>
      <c r="B82" s="61"/>
      <c r="C82" s="61"/>
      <c r="D82" s="61"/>
      <c r="E82" s="61"/>
      <c r="F82" s="61"/>
      <c r="G82" s="61"/>
      <c r="H82" s="61"/>
      <c r="I82" s="61"/>
      <c r="J82" s="61"/>
      <c r="K82" s="99"/>
      <c r="L82" s="51">
        <f t="shared" si="8"/>
        <v>0</v>
      </c>
      <c r="M82" s="51">
        <f t="shared" si="1"/>
        <v>0</v>
      </c>
      <c r="N82" s="51">
        <f t="shared" si="2"/>
        <v>0</v>
      </c>
      <c r="O82" s="51">
        <f t="shared" si="3"/>
        <v>0</v>
      </c>
    </row>
    <row r="83" spans="1:15" hidden="1" x14ac:dyDescent="0.2">
      <c r="A83" s="65"/>
      <c r="B83" s="61"/>
      <c r="C83" s="61"/>
      <c r="D83" s="61"/>
      <c r="E83" s="61"/>
      <c r="F83" s="61"/>
      <c r="G83" s="61"/>
      <c r="H83" s="61"/>
      <c r="I83" s="61"/>
      <c r="J83" s="61"/>
      <c r="K83" s="99"/>
      <c r="L83" s="51">
        <f t="shared" si="8"/>
        <v>0</v>
      </c>
      <c r="M83" s="51">
        <f t="shared" si="1"/>
        <v>0</v>
      </c>
      <c r="N83" s="51">
        <f t="shared" si="2"/>
        <v>0</v>
      </c>
      <c r="O83" s="51">
        <f t="shared" si="3"/>
        <v>0</v>
      </c>
    </row>
    <row r="84" spans="1:15" hidden="1" x14ac:dyDescent="0.2">
      <c r="A84" s="65"/>
      <c r="B84" s="61"/>
      <c r="C84" s="61"/>
      <c r="D84" s="61"/>
      <c r="E84" s="61"/>
      <c r="F84" s="61"/>
      <c r="G84" s="61"/>
      <c r="H84" s="61"/>
      <c r="I84" s="61"/>
      <c r="J84" s="61"/>
      <c r="K84" s="99"/>
      <c r="L84" s="51">
        <f t="shared" si="8"/>
        <v>0</v>
      </c>
      <c r="M84" s="51">
        <f t="shared" si="1"/>
        <v>0</v>
      </c>
      <c r="N84" s="51">
        <f t="shared" si="2"/>
        <v>0</v>
      </c>
      <c r="O84" s="51">
        <f t="shared" si="3"/>
        <v>0</v>
      </c>
    </row>
    <row r="85" spans="1:15" hidden="1" x14ac:dyDescent="0.2">
      <c r="A85" s="65"/>
      <c r="B85" s="61"/>
      <c r="C85" s="61"/>
      <c r="D85" s="61"/>
      <c r="E85" s="61"/>
      <c r="F85" s="61"/>
      <c r="G85" s="61"/>
      <c r="H85" s="61"/>
      <c r="I85" s="61"/>
      <c r="J85" s="61"/>
      <c r="K85" s="99"/>
      <c r="L85" s="51">
        <f t="shared" si="8"/>
        <v>0</v>
      </c>
      <c r="M85" s="51">
        <f t="shared" si="1"/>
        <v>0</v>
      </c>
      <c r="N85" s="51">
        <f t="shared" si="2"/>
        <v>0</v>
      </c>
      <c r="O85" s="51">
        <f t="shared" si="3"/>
        <v>0</v>
      </c>
    </row>
    <row r="86" spans="1:15" hidden="1" x14ac:dyDescent="0.2">
      <c r="A86" s="65"/>
      <c r="B86" s="61"/>
      <c r="C86" s="61"/>
      <c r="D86" s="61"/>
      <c r="E86" s="61"/>
      <c r="F86" s="61"/>
      <c r="G86" s="61"/>
      <c r="H86" s="61"/>
      <c r="I86" s="61"/>
      <c r="J86" s="61"/>
      <c r="K86" s="99"/>
      <c r="L86" s="51">
        <f t="shared" si="8"/>
        <v>0</v>
      </c>
      <c r="M86" s="51">
        <f t="shared" si="1"/>
        <v>0</v>
      </c>
      <c r="N86" s="51">
        <f t="shared" si="2"/>
        <v>0</v>
      </c>
      <c r="O86" s="51">
        <f t="shared" si="3"/>
        <v>0</v>
      </c>
    </row>
    <row r="87" spans="1:15" hidden="1" x14ac:dyDescent="0.2">
      <c r="A87" s="65"/>
      <c r="B87" s="61"/>
      <c r="C87" s="61"/>
      <c r="D87" s="61"/>
      <c r="E87" s="61"/>
      <c r="F87" s="61"/>
      <c r="G87" s="61"/>
      <c r="H87" s="61"/>
      <c r="I87" s="61"/>
      <c r="J87" s="61"/>
      <c r="K87" s="99"/>
      <c r="L87" s="51">
        <f t="shared" si="8"/>
        <v>0</v>
      </c>
      <c r="M87" s="51">
        <f t="shared" si="1"/>
        <v>0</v>
      </c>
      <c r="N87" s="51">
        <f t="shared" si="2"/>
        <v>0</v>
      </c>
      <c r="O87" s="51">
        <f t="shared" si="3"/>
        <v>0</v>
      </c>
    </row>
    <row r="88" spans="1:15" hidden="1" x14ac:dyDescent="0.2">
      <c r="A88" s="65"/>
      <c r="B88" s="61"/>
      <c r="C88" s="61"/>
      <c r="D88" s="61"/>
      <c r="E88" s="61"/>
      <c r="F88" s="61"/>
      <c r="G88" s="61"/>
      <c r="H88" s="61"/>
      <c r="I88" s="61"/>
      <c r="J88" s="61"/>
      <c r="K88" s="99"/>
      <c r="L88" s="51">
        <f t="shared" si="8"/>
        <v>0</v>
      </c>
      <c r="M88" s="51">
        <f t="shared" si="1"/>
        <v>0</v>
      </c>
      <c r="N88" s="51">
        <f t="shared" si="2"/>
        <v>0</v>
      </c>
      <c r="O88" s="51">
        <f t="shared" si="3"/>
        <v>0</v>
      </c>
    </row>
    <row r="89" spans="1:15" hidden="1" x14ac:dyDescent="0.2">
      <c r="A89" s="65"/>
      <c r="B89" s="61"/>
      <c r="C89" s="61"/>
      <c r="D89" s="61"/>
      <c r="E89" s="61"/>
      <c r="F89" s="61"/>
      <c r="G89" s="61"/>
      <c r="H89" s="61"/>
      <c r="I89" s="61"/>
      <c r="J89" s="61"/>
      <c r="K89" s="99"/>
      <c r="L89" s="51">
        <f t="shared" si="8"/>
        <v>0</v>
      </c>
      <c r="M89" s="51">
        <f t="shared" si="1"/>
        <v>0</v>
      </c>
      <c r="N89" s="51">
        <f t="shared" si="2"/>
        <v>0</v>
      </c>
      <c r="O89" s="51">
        <f t="shared" si="3"/>
        <v>0</v>
      </c>
    </row>
    <row r="90" spans="1:15" hidden="1" x14ac:dyDescent="0.2">
      <c r="A90" s="65"/>
      <c r="B90" s="61"/>
      <c r="C90" s="61"/>
      <c r="D90" s="61"/>
      <c r="E90" s="61"/>
      <c r="F90" s="61"/>
      <c r="G90" s="61"/>
      <c r="H90" s="61"/>
      <c r="I90" s="61"/>
      <c r="J90" s="61"/>
      <c r="K90" s="99"/>
      <c r="L90" s="51">
        <f t="shared" si="8"/>
        <v>0</v>
      </c>
      <c r="M90" s="51">
        <f t="shared" si="1"/>
        <v>0</v>
      </c>
      <c r="N90" s="51">
        <f t="shared" si="2"/>
        <v>0</v>
      </c>
      <c r="O90" s="51">
        <f t="shared" si="3"/>
        <v>0</v>
      </c>
    </row>
    <row r="91" spans="1:15" hidden="1" x14ac:dyDescent="0.2">
      <c r="A91" s="65"/>
      <c r="B91" s="61"/>
      <c r="C91" s="61"/>
      <c r="D91" s="61"/>
      <c r="E91" s="61"/>
      <c r="F91" s="61"/>
      <c r="G91" s="61"/>
      <c r="H91" s="61"/>
      <c r="I91" s="61"/>
      <c r="J91" s="61"/>
      <c r="K91" s="99"/>
      <c r="L91" s="51">
        <f t="shared" si="8"/>
        <v>0</v>
      </c>
      <c r="M91" s="51">
        <f t="shared" si="1"/>
        <v>0</v>
      </c>
      <c r="N91" s="51">
        <f t="shared" si="2"/>
        <v>0</v>
      </c>
      <c r="O91" s="51">
        <f t="shared" si="3"/>
        <v>0</v>
      </c>
    </row>
    <row r="92" spans="1:15" hidden="1" x14ac:dyDescent="0.2">
      <c r="A92" s="65"/>
      <c r="B92" s="61"/>
      <c r="C92" s="61"/>
      <c r="D92" s="61"/>
      <c r="E92" s="61"/>
      <c r="F92" s="61"/>
      <c r="G92" s="61"/>
      <c r="H92" s="61"/>
      <c r="I92" s="61"/>
      <c r="J92" s="61"/>
      <c r="K92" s="99"/>
      <c r="L92" s="51">
        <f t="shared" si="8"/>
        <v>0</v>
      </c>
      <c r="M92" s="51">
        <f t="shared" si="1"/>
        <v>0</v>
      </c>
      <c r="N92" s="51">
        <f t="shared" si="2"/>
        <v>0</v>
      </c>
      <c r="O92" s="51">
        <f t="shared" si="3"/>
        <v>0</v>
      </c>
    </row>
    <row r="93" spans="1:15" hidden="1" x14ac:dyDescent="0.2">
      <c r="A93" s="65"/>
      <c r="B93" s="61"/>
      <c r="C93" s="61"/>
      <c r="D93" s="61"/>
      <c r="E93" s="61"/>
      <c r="F93" s="61"/>
      <c r="G93" s="61"/>
      <c r="H93" s="61"/>
      <c r="I93" s="61"/>
      <c r="J93" s="61"/>
      <c r="K93" s="99"/>
      <c r="L93" s="51">
        <f t="shared" si="8"/>
        <v>0</v>
      </c>
      <c r="M93" s="51">
        <f t="shared" si="1"/>
        <v>0</v>
      </c>
      <c r="N93" s="51">
        <f t="shared" si="2"/>
        <v>0</v>
      </c>
      <c r="O93" s="51">
        <f t="shared" si="3"/>
        <v>0</v>
      </c>
    </row>
    <row r="94" spans="1:15" hidden="1" x14ac:dyDescent="0.2">
      <c r="A94" s="65"/>
      <c r="B94" s="61"/>
      <c r="C94" s="61"/>
      <c r="D94" s="61"/>
      <c r="E94" s="61"/>
      <c r="F94" s="61"/>
      <c r="G94" s="61"/>
      <c r="H94" s="61"/>
      <c r="I94" s="61"/>
      <c r="J94" s="61"/>
      <c r="K94" s="99"/>
      <c r="L94" s="51">
        <f t="shared" si="8"/>
        <v>0</v>
      </c>
      <c r="M94" s="51">
        <f t="shared" si="1"/>
        <v>0</v>
      </c>
      <c r="N94" s="51">
        <f t="shared" si="2"/>
        <v>0</v>
      </c>
      <c r="O94" s="51">
        <f t="shared" si="3"/>
        <v>0</v>
      </c>
    </row>
    <row r="95" spans="1:15" hidden="1" x14ac:dyDescent="0.2">
      <c r="A95" s="65"/>
      <c r="B95" s="61"/>
      <c r="C95" s="61"/>
      <c r="D95" s="61"/>
      <c r="E95" s="61"/>
      <c r="F95" s="61"/>
      <c r="G95" s="61"/>
      <c r="H95" s="61"/>
      <c r="I95" s="61"/>
      <c r="J95" s="61"/>
      <c r="K95" s="99"/>
      <c r="L95" s="51">
        <f t="shared" si="8"/>
        <v>0</v>
      </c>
      <c r="M95" s="51">
        <f t="shared" si="1"/>
        <v>0</v>
      </c>
      <c r="N95" s="51">
        <f t="shared" si="2"/>
        <v>0</v>
      </c>
      <c r="O95" s="51">
        <f t="shared" si="3"/>
        <v>0</v>
      </c>
    </row>
    <row r="96" spans="1:15" hidden="1" x14ac:dyDescent="0.2">
      <c r="A96" s="65"/>
      <c r="B96" s="61"/>
      <c r="C96" s="61"/>
      <c r="D96" s="61"/>
      <c r="E96" s="61"/>
      <c r="F96" s="61"/>
      <c r="G96" s="61"/>
      <c r="H96" s="61"/>
      <c r="I96" s="61"/>
      <c r="J96" s="61"/>
      <c r="K96" s="99"/>
      <c r="L96" s="51">
        <f t="shared" si="8"/>
        <v>0</v>
      </c>
      <c r="M96" s="51">
        <f t="shared" si="1"/>
        <v>0</v>
      </c>
      <c r="N96" s="51">
        <f t="shared" si="2"/>
        <v>0</v>
      </c>
      <c r="O96" s="51">
        <f t="shared" si="3"/>
        <v>0</v>
      </c>
    </row>
    <row r="97" spans="1:15" hidden="1" x14ac:dyDescent="0.2">
      <c r="A97" s="65"/>
      <c r="B97" s="61"/>
      <c r="C97" s="61"/>
      <c r="D97" s="61"/>
      <c r="E97" s="61"/>
      <c r="F97" s="61"/>
      <c r="G97" s="61"/>
      <c r="H97" s="61"/>
      <c r="I97" s="61"/>
      <c r="J97" s="61"/>
      <c r="K97" s="99"/>
      <c r="L97" s="51">
        <f t="shared" si="8"/>
        <v>0</v>
      </c>
      <c r="M97" s="51">
        <f t="shared" si="1"/>
        <v>0</v>
      </c>
      <c r="N97" s="51">
        <f t="shared" si="2"/>
        <v>0</v>
      </c>
      <c r="O97" s="51">
        <f t="shared" si="3"/>
        <v>0</v>
      </c>
    </row>
    <row r="98" spans="1:15" hidden="1" x14ac:dyDescent="0.2">
      <c r="A98" s="65"/>
      <c r="B98" s="61"/>
      <c r="C98" s="61"/>
      <c r="D98" s="61"/>
      <c r="E98" s="61"/>
      <c r="F98" s="61"/>
      <c r="G98" s="61"/>
      <c r="H98" s="61"/>
      <c r="I98" s="61"/>
      <c r="J98" s="61"/>
      <c r="K98" s="99"/>
      <c r="L98" s="51">
        <f t="shared" si="8"/>
        <v>0</v>
      </c>
      <c r="M98" s="51">
        <f t="shared" si="1"/>
        <v>0</v>
      </c>
      <c r="N98" s="51">
        <f t="shared" si="2"/>
        <v>0</v>
      </c>
      <c r="O98" s="51">
        <f t="shared" si="3"/>
        <v>0</v>
      </c>
    </row>
    <row r="99" spans="1:15" hidden="1" x14ac:dyDescent="0.2">
      <c r="A99" s="65"/>
      <c r="B99" s="61"/>
      <c r="C99" s="61"/>
      <c r="D99" s="61"/>
      <c r="E99" s="61"/>
      <c r="F99" s="61"/>
      <c r="G99" s="61"/>
      <c r="H99" s="61"/>
      <c r="I99" s="61"/>
      <c r="J99" s="61"/>
      <c r="K99" s="99"/>
      <c r="L99" s="51">
        <f t="shared" si="8"/>
        <v>0</v>
      </c>
      <c r="M99" s="51">
        <f t="shared" si="1"/>
        <v>0</v>
      </c>
      <c r="N99" s="51">
        <f t="shared" si="2"/>
        <v>0</v>
      </c>
      <c r="O99" s="51">
        <f t="shared" si="3"/>
        <v>0</v>
      </c>
    </row>
    <row r="100" spans="1:15" hidden="1" x14ac:dyDescent="0.2">
      <c r="A100" s="65"/>
      <c r="B100" s="61"/>
      <c r="C100" s="61"/>
      <c r="D100" s="61"/>
      <c r="E100" s="61"/>
      <c r="F100" s="61"/>
      <c r="G100" s="61"/>
      <c r="H100" s="61"/>
      <c r="I100" s="61"/>
      <c r="J100" s="61"/>
      <c r="K100" s="99"/>
      <c r="L100" s="51">
        <f t="shared" si="8"/>
        <v>0</v>
      </c>
      <c r="M100" s="51">
        <f t="shared" si="1"/>
        <v>0</v>
      </c>
      <c r="N100" s="51">
        <f t="shared" si="2"/>
        <v>0</v>
      </c>
      <c r="O100" s="51">
        <f t="shared" si="3"/>
        <v>0</v>
      </c>
    </row>
    <row r="101" spans="1:15" hidden="1" x14ac:dyDescent="0.2">
      <c r="A101" s="65"/>
      <c r="B101" s="61"/>
      <c r="C101" s="61"/>
      <c r="D101" s="61"/>
      <c r="E101" s="61"/>
      <c r="F101" s="61"/>
      <c r="G101" s="61"/>
      <c r="H101" s="61"/>
      <c r="I101" s="61"/>
      <c r="J101" s="61"/>
      <c r="K101" s="99"/>
      <c r="L101" s="51">
        <f t="shared" si="8"/>
        <v>0</v>
      </c>
      <c r="M101" s="51">
        <f t="shared" si="1"/>
        <v>0</v>
      </c>
      <c r="N101" s="51">
        <f t="shared" si="2"/>
        <v>0</v>
      </c>
      <c r="O101" s="51">
        <f t="shared" si="3"/>
        <v>0</v>
      </c>
    </row>
    <row r="102" spans="1:15" hidden="1" x14ac:dyDescent="0.2">
      <c r="A102" s="65"/>
      <c r="B102" s="61"/>
      <c r="C102" s="61"/>
      <c r="D102" s="61"/>
      <c r="E102" s="61"/>
      <c r="F102" s="61"/>
      <c r="G102" s="61"/>
      <c r="H102" s="61"/>
      <c r="I102" s="61"/>
      <c r="J102" s="61"/>
      <c r="K102" s="99"/>
      <c r="L102" s="51">
        <f t="shared" si="8"/>
        <v>0</v>
      </c>
      <c r="M102" s="51">
        <f t="shared" si="1"/>
        <v>0</v>
      </c>
      <c r="N102" s="51">
        <f t="shared" si="2"/>
        <v>0</v>
      </c>
      <c r="O102" s="51">
        <f t="shared" si="3"/>
        <v>0</v>
      </c>
    </row>
    <row r="103" spans="1:15" hidden="1" x14ac:dyDescent="0.2">
      <c r="A103" s="65"/>
      <c r="B103" s="61"/>
      <c r="C103" s="61"/>
      <c r="D103" s="61"/>
      <c r="E103" s="61"/>
      <c r="F103" s="61"/>
      <c r="G103" s="61"/>
      <c r="H103" s="61"/>
      <c r="I103" s="61"/>
      <c r="J103" s="61"/>
      <c r="K103" s="99"/>
      <c r="L103" s="51">
        <f t="shared" si="8"/>
        <v>0</v>
      </c>
      <c r="M103" s="51">
        <f t="shared" si="1"/>
        <v>0</v>
      </c>
      <c r="N103" s="51">
        <f t="shared" si="2"/>
        <v>0</v>
      </c>
      <c r="O103" s="51">
        <f t="shared" si="3"/>
        <v>0</v>
      </c>
    </row>
    <row r="104" spans="1:15" hidden="1" x14ac:dyDescent="0.2">
      <c r="A104" s="65"/>
      <c r="B104" s="61"/>
      <c r="C104" s="61"/>
      <c r="D104" s="61"/>
      <c r="E104" s="61"/>
      <c r="F104" s="61"/>
      <c r="G104" s="61"/>
      <c r="H104" s="61"/>
      <c r="I104" s="61"/>
      <c r="J104" s="61"/>
      <c r="K104" s="99"/>
      <c r="L104" s="51">
        <f t="shared" si="8"/>
        <v>0</v>
      </c>
      <c r="M104" s="51">
        <f t="shared" si="1"/>
        <v>0</v>
      </c>
      <c r="N104" s="51">
        <f t="shared" si="2"/>
        <v>0</v>
      </c>
      <c r="O104" s="51">
        <f t="shared" si="3"/>
        <v>0</v>
      </c>
    </row>
    <row r="105" spans="1:15" hidden="1" x14ac:dyDescent="0.2">
      <c r="A105" s="65"/>
      <c r="B105" s="61"/>
      <c r="C105" s="61"/>
      <c r="D105" s="61"/>
      <c r="E105" s="61"/>
      <c r="F105" s="61"/>
      <c r="G105" s="61"/>
      <c r="H105" s="61"/>
      <c r="I105" s="61"/>
      <c r="J105" s="61"/>
      <c r="K105" s="99"/>
      <c r="L105" s="51">
        <f t="shared" si="8"/>
        <v>0</v>
      </c>
      <c r="M105" s="51">
        <f t="shared" si="1"/>
        <v>0</v>
      </c>
      <c r="N105" s="51">
        <f t="shared" si="2"/>
        <v>0</v>
      </c>
      <c r="O105" s="51">
        <f t="shared" si="3"/>
        <v>0</v>
      </c>
    </row>
    <row r="106" spans="1:15" hidden="1" x14ac:dyDescent="0.2">
      <c r="A106" s="65"/>
      <c r="B106" s="61"/>
      <c r="C106" s="61"/>
      <c r="D106" s="61"/>
      <c r="E106" s="61"/>
      <c r="F106" s="61"/>
      <c r="G106" s="61"/>
      <c r="H106" s="61"/>
      <c r="I106" s="61"/>
      <c r="J106" s="61"/>
      <c r="K106" s="99"/>
      <c r="L106" s="51">
        <f t="shared" si="8"/>
        <v>0</v>
      </c>
      <c r="M106" s="51">
        <f t="shared" si="1"/>
        <v>0</v>
      </c>
      <c r="N106" s="51">
        <f t="shared" si="2"/>
        <v>0</v>
      </c>
      <c r="O106" s="51">
        <f t="shared" si="3"/>
        <v>0</v>
      </c>
    </row>
    <row r="107" spans="1:15" hidden="1" x14ac:dyDescent="0.2">
      <c r="A107" s="65"/>
      <c r="B107" s="61"/>
      <c r="C107" s="61"/>
      <c r="D107" s="61"/>
      <c r="E107" s="61"/>
      <c r="F107" s="61"/>
      <c r="G107" s="61"/>
      <c r="H107" s="61"/>
      <c r="I107" s="61"/>
      <c r="J107" s="61"/>
      <c r="K107" s="99"/>
      <c r="L107" s="51">
        <f t="shared" si="8"/>
        <v>0</v>
      </c>
      <c r="M107" s="51">
        <f t="shared" si="1"/>
        <v>0</v>
      </c>
      <c r="N107" s="51">
        <f t="shared" si="2"/>
        <v>0</v>
      </c>
      <c r="O107" s="51">
        <f t="shared" si="3"/>
        <v>0</v>
      </c>
    </row>
    <row r="108" spans="1:15" hidden="1" x14ac:dyDescent="0.2">
      <c r="A108" s="65"/>
      <c r="B108" s="61"/>
      <c r="C108" s="61"/>
      <c r="D108" s="61"/>
      <c r="E108" s="61"/>
      <c r="F108" s="61"/>
      <c r="G108" s="61"/>
      <c r="H108" s="61"/>
      <c r="I108" s="61"/>
      <c r="J108" s="61"/>
      <c r="K108" s="99"/>
      <c r="L108" s="51">
        <f t="shared" si="8"/>
        <v>0</v>
      </c>
      <c r="M108" s="51">
        <f t="shared" si="1"/>
        <v>0</v>
      </c>
      <c r="N108" s="51">
        <f t="shared" si="2"/>
        <v>0</v>
      </c>
      <c r="O108" s="51">
        <f t="shared" si="3"/>
        <v>0</v>
      </c>
    </row>
    <row r="109" spans="1:15" hidden="1" x14ac:dyDescent="0.2">
      <c r="A109" s="65"/>
      <c r="B109" s="61"/>
      <c r="C109" s="61"/>
      <c r="D109" s="61"/>
      <c r="E109" s="61"/>
      <c r="F109" s="61"/>
      <c r="G109" s="61"/>
      <c r="H109" s="61"/>
      <c r="I109" s="61"/>
      <c r="J109" s="61"/>
      <c r="K109" s="99"/>
      <c r="L109" s="51">
        <f t="shared" si="8"/>
        <v>0</v>
      </c>
      <c r="M109" s="51">
        <f t="shared" si="1"/>
        <v>0</v>
      </c>
      <c r="N109" s="51">
        <f t="shared" si="2"/>
        <v>0</v>
      </c>
      <c r="O109" s="51">
        <f t="shared" si="3"/>
        <v>0</v>
      </c>
    </row>
    <row r="110" spans="1:15" hidden="1" x14ac:dyDescent="0.2">
      <c r="A110" s="65"/>
      <c r="B110" s="61"/>
      <c r="C110" s="61"/>
      <c r="D110" s="61"/>
      <c r="E110" s="61"/>
      <c r="F110" s="61"/>
      <c r="G110" s="61"/>
      <c r="H110" s="61"/>
      <c r="I110" s="61"/>
      <c r="J110" s="61"/>
      <c r="K110" s="99"/>
      <c r="L110" s="51">
        <f t="shared" si="8"/>
        <v>0</v>
      </c>
      <c r="M110" s="51">
        <f t="shared" si="1"/>
        <v>0</v>
      </c>
      <c r="N110" s="51">
        <f t="shared" si="2"/>
        <v>0</v>
      </c>
      <c r="O110" s="51">
        <f t="shared" si="3"/>
        <v>0</v>
      </c>
    </row>
    <row r="111" spans="1:15" hidden="1" x14ac:dyDescent="0.2">
      <c r="A111" s="65"/>
      <c r="B111" s="61"/>
      <c r="C111" s="61"/>
      <c r="D111" s="61"/>
      <c r="E111" s="61"/>
      <c r="F111" s="61"/>
      <c r="G111" s="61"/>
      <c r="H111" s="61"/>
      <c r="I111" s="61"/>
      <c r="J111" s="61"/>
      <c r="K111" s="99"/>
      <c r="L111" s="51">
        <f t="shared" si="8"/>
        <v>0</v>
      </c>
      <c r="M111" s="51">
        <f t="shared" si="1"/>
        <v>0</v>
      </c>
      <c r="N111" s="51">
        <f t="shared" si="2"/>
        <v>0</v>
      </c>
      <c r="O111" s="51">
        <f t="shared" si="3"/>
        <v>0</v>
      </c>
    </row>
    <row r="112" spans="1:15" hidden="1" x14ac:dyDescent="0.2">
      <c r="A112" s="65"/>
      <c r="B112" s="61"/>
      <c r="C112" s="61"/>
      <c r="D112" s="61"/>
      <c r="E112" s="61"/>
      <c r="F112" s="61"/>
      <c r="G112" s="61"/>
      <c r="H112" s="61"/>
      <c r="I112" s="61"/>
      <c r="J112" s="61"/>
      <c r="K112" s="99"/>
      <c r="L112" s="51">
        <f t="shared" si="8"/>
        <v>0</v>
      </c>
      <c r="M112" s="51">
        <f t="shared" si="1"/>
        <v>0</v>
      </c>
      <c r="N112" s="51">
        <f t="shared" si="2"/>
        <v>0</v>
      </c>
      <c r="O112" s="51">
        <f t="shared" si="3"/>
        <v>0</v>
      </c>
    </row>
    <row r="113" spans="1:15" hidden="1" x14ac:dyDescent="0.2">
      <c r="A113" s="65"/>
      <c r="B113" s="61"/>
      <c r="C113" s="61"/>
      <c r="D113" s="61"/>
      <c r="E113" s="61"/>
      <c r="F113" s="61"/>
      <c r="G113" s="61"/>
      <c r="H113" s="61"/>
      <c r="I113" s="61"/>
      <c r="J113" s="61"/>
      <c r="K113" s="99"/>
      <c r="L113" s="51">
        <f t="shared" si="8"/>
        <v>0</v>
      </c>
      <c r="M113" s="51">
        <f t="shared" si="1"/>
        <v>0</v>
      </c>
      <c r="N113" s="51">
        <f t="shared" si="2"/>
        <v>0</v>
      </c>
      <c r="O113" s="51">
        <f t="shared" si="3"/>
        <v>0</v>
      </c>
    </row>
    <row r="114" spans="1:15" hidden="1" x14ac:dyDescent="0.2">
      <c r="A114" s="65"/>
      <c r="B114" s="61"/>
      <c r="C114" s="61"/>
      <c r="D114" s="61"/>
      <c r="E114" s="61"/>
      <c r="F114" s="61"/>
      <c r="G114" s="61"/>
      <c r="H114" s="61"/>
      <c r="I114" s="61"/>
      <c r="J114" s="61"/>
      <c r="K114" s="99"/>
      <c r="L114" s="51">
        <f t="shared" si="8"/>
        <v>0</v>
      </c>
      <c r="M114" s="51">
        <f t="shared" si="1"/>
        <v>0</v>
      </c>
      <c r="N114" s="51">
        <f t="shared" si="2"/>
        <v>0</v>
      </c>
      <c r="O114" s="51">
        <f t="shared" si="3"/>
        <v>0</v>
      </c>
    </row>
    <row r="115" spans="1:15" hidden="1" x14ac:dyDescent="0.2">
      <c r="A115" s="65"/>
      <c r="B115" s="61"/>
      <c r="C115" s="61"/>
      <c r="D115" s="61"/>
      <c r="E115" s="61"/>
      <c r="F115" s="61"/>
      <c r="G115" s="61"/>
      <c r="H115" s="61"/>
      <c r="I115" s="61"/>
      <c r="J115" s="61"/>
      <c r="K115" s="99"/>
      <c r="L115" s="51">
        <f t="shared" si="8"/>
        <v>0</v>
      </c>
      <c r="M115" s="51">
        <f t="shared" si="1"/>
        <v>0</v>
      </c>
      <c r="N115" s="51">
        <f t="shared" si="2"/>
        <v>0</v>
      </c>
      <c r="O115" s="51">
        <f t="shared" si="3"/>
        <v>0</v>
      </c>
    </row>
    <row r="116" spans="1:15" hidden="1" x14ac:dyDescent="0.2">
      <c r="A116" s="65"/>
      <c r="B116" s="61"/>
      <c r="C116" s="61"/>
      <c r="D116" s="61"/>
      <c r="E116" s="61"/>
      <c r="F116" s="61"/>
      <c r="G116" s="61"/>
      <c r="H116" s="61"/>
      <c r="I116" s="61"/>
      <c r="J116" s="61"/>
      <c r="K116" s="99"/>
      <c r="L116" s="51">
        <f t="shared" si="8"/>
        <v>0</v>
      </c>
      <c r="M116" s="51">
        <f t="shared" si="1"/>
        <v>0</v>
      </c>
      <c r="N116" s="51">
        <f t="shared" si="2"/>
        <v>0</v>
      </c>
      <c r="O116" s="51">
        <f t="shared" si="3"/>
        <v>0</v>
      </c>
    </row>
    <row r="117" spans="1:15" hidden="1" x14ac:dyDescent="0.2">
      <c r="A117" s="65"/>
      <c r="B117" s="61"/>
      <c r="C117" s="61"/>
      <c r="D117" s="61"/>
      <c r="E117" s="61"/>
      <c r="F117" s="61"/>
      <c r="G117" s="61"/>
      <c r="H117" s="61"/>
      <c r="I117" s="61"/>
      <c r="J117" s="61"/>
      <c r="K117" s="99"/>
      <c r="L117" s="51">
        <f t="shared" si="8"/>
        <v>0</v>
      </c>
      <c r="M117" s="51">
        <f t="shared" si="1"/>
        <v>0</v>
      </c>
      <c r="N117" s="51">
        <f t="shared" si="2"/>
        <v>0</v>
      </c>
      <c r="O117" s="51">
        <f t="shared" si="3"/>
        <v>0</v>
      </c>
    </row>
    <row r="118" spans="1:15" hidden="1" x14ac:dyDescent="0.2">
      <c r="A118" s="65"/>
      <c r="B118" s="61"/>
      <c r="C118" s="61"/>
      <c r="D118" s="61"/>
      <c r="E118" s="61"/>
      <c r="F118" s="61"/>
      <c r="G118" s="61"/>
      <c r="H118" s="61"/>
      <c r="I118" s="61"/>
      <c r="J118" s="61"/>
      <c r="K118" s="99"/>
      <c r="L118" s="51">
        <f t="shared" si="8"/>
        <v>0</v>
      </c>
      <c r="M118" s="51">
        <f t="shared" si="1"/>
        <v>0</v>
      </c>
      <c r="N118" s="51">
        <f t="shared" si="2"/>
        <v>0</v>
      </c>
      <c r="O118" s="51">
        <f t="shared" si="3"/>
        <v>0</v>
      </c>
    </row>
    <row r="119" spans="1:15" hidden="1" x14ac:dyDescent="0.2">
      <c r="A119" s="65"/>
      <c r="B119" s="61"/>
      <c r="C119" s="61"/>
      <c r="D119" s="61"/>
      <c r="E119" s="61"/>
      <c r="F119" s="61"/>
      <c r="G119" s="61"/>
      <c r="H119" s="61"/>
      <c r="I119" s="61"/>
      <c r="J119" s="61"/>
      <c r="K119" s="99"/>
      <c r="L119" s="51">
        <f t="shared" si="8"/>
        <v>0</v>
      </c>
      <c r="M119" s="51">
        <f t="shared" si="1"/>
        <v>0</v>
      </c>
      <c r="N119" s="51">
        <f t="shared" si="2"/>
        <v>0</v>
      </c>
      <c r="O119" s="51">
        <f t="shared" si="3"/>
        <v>0</v>
      </c>
    </row>
    <row r="120" spans="1:15" hidden="1" x14ac:dyDescent="0.2">
      <c r="A120" s="65"/>
      <c r="B120" s="61"/>
      <c r="C120" s="61"/>
      <c r="D120" s="61"/>
      <c r="E120" s="61"/>
      <c r="F120" s="61"/>
      <c r="G120" s="61"/>
      <c r="H120" s="61"/>
      <c r="I120" s="61"/>
      <c r="J120" s="61"/>
      <c r="K120" s="99"/>
      <c r="L120" s="51">
        <f t="shared" si="8"/>
        <v>0</v>
      </c>
      <c r="M120" s="51">
        <f t="shared" si="1"/>
        <v>0</v>
      </c>
      <c r="N120" s="51">
        <f t="shared" si="2"/>
        <v>0</v>
      </c>
      <c r="O120" s="51">
        <f t="shared" si="3"/>
        <v>0</v>
      </c>
    </row>
    <row r="121" spans="1:15" hidden="1" x14ac:dyDescent="0.2">
      <c r="A121" s="65"/>
      <c r="B121" s="61"/>
      <c r="C121" s="61"/>
      <c r="D121" s="61"/>
      <c r="E121" s="61"/>
      <c r="F121" s="61"/>
      <c r="G121" s="61"/>
      <c r="H121" s="61"/>
      <c r="I121" s="61"/>
      <c r="J121" s="61"/>
      <c r="K121" s="99"/>
      <c r="L121" s="51">
        <f t="shared" si="8"/>
        <v>0</v>
      </c>
      <c r="M121" s="51">
        <f t="shared" si="1"/>
        <v>0</v>
      </c>
      <c r="N121" s="51">
        <f t="shared" si="2"/>
        <v>0</v>
      </c>
      <c r="O121" s="51">
        <f t="shared" si="3"/>
        <v>0</v>
      </c>
    </row>
    <row r="122" spans="1:15" hidden="1" x14ac:dyDescent="0.2">
      <c r="A122" s="65"/>
      <c r="B122" s="61"/>
      <c r="C122" s="61"/>
      <c r="D122" s="61"/>
      <c r="E122" s="61"/>
      <c r="F122" s="61"/>
      <c r="G122" s="61"/>
      <c r="H122" s="61"/>
      <c r="I122" s="61"/>
      <c r="J122" s="61"/>
      <c r="K122" s="99"/>
      <c r="L122" s="51">
        <f t="shared" si="8"/>
        <v>0</v>
      </c>
      <c r="M122" s="51">
        <f t="shared" si="1"/>
        <v>0</v>
      </c>
      <c r="N122" s="51">
        <f t="shared" si="2"/>
        <v>0</v>
      </c>
      <c r="O122" s="51">
        <f t="shared" si="3"/>
        <v>0</v>
      </c>
    </row>
    <row r="123" spans="1:15" hidden="1" x14ac:dyDescent="0.2">
      <c r="A123" s="65"/>
      <c r="B123" s="61"/>
      <c r="C123" s="61"/>
      <c r="D123" s="61"/>
      <c r="E123" s="61"/>
      <c r="F123" s="61"/>
      <c r="G123" s="61"/>
      <c r="H123" s="61"/>
      <c r="I123" s="61"/>
      <c r="J123" s="61"/>
      <c r="K123" s="99"/>
      <c r="L123" s="51">
        <f t="shared" si="8"/>
        <v>0</v>
      </c>
      <c r="M123" s="51">
        <f t="shared" si="1"/>
        <v>0</v>
      </c>
      <c r="N123" s="51">
        <f t="shared" si="2"/>
        <v>0</v>
      </c>
      <c r="O123" s="51">
        <f t="shared" si="3"/>
        <v>0</v>
      </c>
    </row>
    <row r="124" spans="1:15" hidden="1" x14ac:dyDescent="0.2">
      <c r="A124" s="65"/>
      <c r="B124" s="61"/>
      <c r="C124" s="61"/>
      <c r="D124" s="61"/>
      <c r="E124" s="61"/>
      <c r="F124" s="61"/>
      <c r="G124" s="61"/>
      <c r="H124" s="61"/>
      <c r="I124" s="61"/>
      <c r="J124" s="61"/>
      <c r="K124" s="99"/>
      <c r="L124" s="51">
        <f t="shared" si="8"/>
        <v>0</v>
      </c>
      <c r="M124" s="51">
        <f t="shared" si="1"/>
        <v>0</v>
      </c>
      <c r="N124" s="51">
        <f t="shared" si="2"/>
        <v>0</v>
      </c>
      <c r="O124" s="51">
        <f t="shared" si="3"/>
        <v>0</v>
      </c>
    </row>
    <row r="125" spans="1:15" hidden="1" x14ac:dyDescent="0.2">
      <c r="A125" s="65"/>
      <c r="B125" s="61"/>
      <c r="C125" s="61"/>
      <c r="D125" s="61"/>
      <c r="E125" s="61"/>
      <c r="F125" s="61"/>
      <c r="G125" s="61"/>
      <c r="H125" s="61"/>
      <c r="I125" s="61"/>
      <c r="J125" s="61"/>
      <c r="K125" s="99"/>
      <c r="L125" s="51">
        <f t="shared" si="8"/>
        <v>0</v>
      </c>
      <c r="M125" s="51">
        <f t="shared" si="1"/>
        <v>0</v>
      </c>
      <c r="N125" s="51">
        <f t="shared" si="2"/>
        <v>0</v>
      </c>
      <c r="O125" s="51">
        <f t="shared" si="3"/>
        <v>0</v>
      </c>
    </row>
    <row r="126" spans="1:15" hidden="1" x14ac:dyDescent="0.2">
      <c r="A126" s="65"/>
      <c r="B126" s="61"/>
      <c r="C126" s="61"/>
      <c r="D126" s="61"/>
      <c r="E126" s="61"/>
      <c r="F126" s="61"/>
      <c r="G126" s="61"/>
      <c r="H126" s="61"/>
      <c r="I126" s="61"/>
      <c r="J126" s="61"/>
      <c r="K126" s="99"/>
      <c r="L126" s="51">
        <f t="shared" si="8"/>
        <v>0</v>
      </c>
      <c r="M126" s="51">
        <f t="shared" si="1"/>
        <v>0</v>
      </c>
      <c r="N126" s="51">
        <f t="shared" si="2"/>
        <v>0</v>
      </c>
      <c r="O126" s="51">
        <f t="shared" si="3"/>
        <v>0</v>
      </c>
    </row>
    <row r="127" spans="1:15" hidden="1" x14ac:dyDescent="0.2">
      <c r="A127" s="65"/>
      <c r="B127" s="61"/>
      <c r="C127" s="61"/>
      <c r="D127" s="61"/>
      <c r="E127" s="61"/>
      <c r="F127" s="61"/>
      <c r="G127" s="61"/>
      <c r="H127" s="61"/>
      <c r="I127" s="61"/>
      <c r="J127" s="61"/>
      <c r="K127" s="99"/>
      <c r="L127" s="51">
        <f t="shared" si="8"/>
        <v>0</v>
      </c>
      <c r="M127" s="51">
        <f t="shared" si="1"/>
        <v>0</v>
      </c>
      <c r="N127" s="51">
        <f t="shared" si="2"/>
        <v>0</v>
      </c>
      <c r="O127" s="51">
        <f t="shared" si="3"/>
        <v>0</v>
      </c>
    </row>
    <row r="128" spans="1:15" hidden="1" x14ac:dyDescent="0.2">
      <c r="A128" s="65"/>
      <c r="B128" s="61"/>
      <c r="C128" s="61"/>
      <c r="D128" s="61"/>
      <c r="E128" s="61"/>
      <c r="F128" s="61"/>
      <c r="G128" s="61"/>
      <c r="H128" s="61"/>
      <c r="I128" s="61"/>
      <c r="J128" s="61"/>
      <c r="K128" s="99"/>
      <c r="L128" s="51">
        <f t="shared" si="8"/>
        <v>0</v>
      </c>
      <c r="M128" s="51">
        <f t="shared" si="1"/>
        <v>0</v>
      </c>
      <c r="N128" s="51">
        <f t="shared" si="2"/>
        <v>0</v>
      </c>
      <c r="O128" s="51">
        <f t="shared" si="3"/>
        <v>0</v>
      </c>
    </row>
    <row r="129" spans="1:15" hidden="1" x14ac:dyDescent="0.2">
      <c r="A129" s="65"/>
      <c r="B129" s="61"/>
      <c r="C129" s="61"/>
      <c r="D129" s="61"/>
      <c r="E129" s="61"/>
      <c r="F129" s="61"/>
      <c r="G129" s="61"/>
      <c r="H129" s="61"/>
      <c r="I129" s="61"/>
      <c r="J129" s="61"/>
      <c r="K129" s="99"/>
      <c r="L129" s="51">
        <f t="shared" si="8"/>
        <v>0</v>
      </c>
      <c r="M129" s="51">
        <f t="shared" si="1"/>
        <v>0</v>
      </c>
      <c r="N129" s="51">
        <f t="shared" si="2"/>
        <v>0</v>
      </c>
      <c r="O129" s="51">
        <f t="shared" si="3"/>
        <v>0</v>
      </c>
    </row>
    <row r="130" spans="1:15" hidden="1" x14ac:dyDescent="0.2">
      <c r="A130" s="65"/>
      <c r="B130" s="61"/>
      <c r="C130" s="61"/>
      <c r="D130" s="61"/>
      <c r="E130" s="61"/>
      <c r="F130" s="61"/>
      <c r="G130" s="61"/>
      <c r="H130" s="61"/>
      <c r="I130" s="61"/>
      <c r="J130" s="61"/>
      <c r="K130" s="99"/>
      <c r="L130" s="51">
        <f t="shared" si="8"/>
        <v>0</v>
      </c>
      <c r="M130" s="51">
        <f t="shared" si="1"/>
        <v>0</v>
      </c>
      <c r="N130" s="51">
        <f t="shared" si="2"/>
        <v>0</v>
      </c>
      <c r="O130" s="51">
        <f t="shared" si="3"/>
        <v>0</v>
      </c>
    </row>
    <row r="131" spans="1:15" hidden="1" x14ac:dyDescent="0.2">
      <c r="A131" s="65"/>
      <c r="B131" s="61"/>
      <c r="C131" s="61"/>
      <c r="D131" s="61"/>
      <c r="E131" s="61"/>
      <c r="F131" s="61"/>
      <c r="G131" s="61"/>
      <c r="H131" s="61"/>
      <c r="I131" s="61"/>
      <c r="J131" s="61"/>
      <c r="K131" s="99"/>
      <c r="L131" s="51">
        <f t="shared" si="8"/>
        <v>0</v>
      </c>
      <c r="M131" s="51">
        <f t="shared" si="1"/>
        <v>0</v>
      </c>
      <c r="N131" s="51">
        <f t="shared" si="2"/>
        <v>0</v>
      </c>
      <c r="O131" s="51">
        <f t="shared" si="3"/>
        <v>0</v>
      </c>
    </row>
    <row r="132" spans="1:15" hidden="1" x14ac:dyDescent="0.2">
      <c r="A132" s="65"/>
      <c r="B132" s="61"/>
      <c r="C132" s="61"/>
      <c r="D132" s="61"/>
      <c r="E132" s="61"/>
      <c r="F132" s="61"/>
      <c r="G132" s="61"/>
      <c r="H132" s="61"/>
      <c r="I132" s="61"/>
      <c r="J132" s="61"/>
      <c r="K132" s="99"/>
      <c r="L132" s="51">
        <f t="shared" si="8"/>
        <v>0</v>
      </c>
      <c r="M132" s="51">
        <f t="shared" si="1"/>
        <v>0</v>
      </c>
      <c r="N132" s="51">
        <f t="shared" si="2"/>
        <v>0</v>
      </c>
      <c r="O132" s="51">
        <f t="shared" si="3"/>
        <v>0</v>
      </c>
    </row>
    <row r="133" spans="1:15" hidden="1" x14ac:dyDescent="0.2">
      <c r="A133" s="65"/>
      <c r="B133" s="61"/>
      <c r="C133" s="61"/>
      <c r="D133" s="61"/>
      <c r="E133" s="61"/>
      <c r="F133" s="61"/>
      <c r="G133" s="61"/>
      <c r="H133" s="61"/>
      <c r="I133" s="61"/>
      <c r="J133" s="61"/>
      <c r="K133" s="99"/>
      <c r="L133" s="51">
        <f t="shared" si="8"/>
        <v>0</v>
      </c>
      <c r="M133" s="51">
        <f t="shared" si="1"/>
        <v>0</v>
      </c>
      <c r="N133" s="51">
        <f t="shared" si="2"/>
        <v>0</v>
      </c>
      <c r="O133" s="51">
        <f t="shared" si="3"/>
        <v>0</v>
      </c>
    </row>
    <row r="134" spans="1:15" hidden="1" x14ac:dyDescent="0.2">
      <c r="A134" s="65"/>
      <c r="B134" s="61"/>
      <c r="C134" s="61"/>
      <c r="D134" s="61"/>
      <c r="E134" s="61"/>
      <c r="F134" s="61"/>
      <c r="G134" s="61"/>
      <c r="H134" s="61"/>
      <c r="I134" s="61"/>
      <c r="J134" s="61"/>
      <c r="K134" s="99"/>
      <c r="L134" s="51">
        <f t="shared" si="8"/>
        <v>0</v>
      </c>
      <c r="M134" s="51">
        <f t="shared" si="1"/>
        <v>0</v>
      </c>
      <c r="N134" s="51">
        <f t="shared" si="2"/>
        <v>0</v>
      </c>
      <c r="O134" s="51">
        <f t="shared" si="3"/>
        <v>0</v>
      </c>
    </row>
    <row r="135" spans="1:15" hidden="1" x14ac:dyDescent="0.2">
      <c r="A135" s="65"/>
      <c r="B135" s="61"/>
      <c r="C135" s="61"/>
      <c r="D135" s="61"/>
      <c r="E135" s="61"/>
      <c r="F135" s="61"/>
      <c r="G135" s="61"/>
      <c r="H135" s="61"/>
      <c r="I135" s="61"/>
      <c r="J135" s="61"/>
      <c r="K135" s="99"/>
      <c r="L135" s="51">
        <f t="shared" si="8"/>
        <v>0</v>
      </c>
      <c r="M135" s="51">
        <f t="shared" si="1"/>
        <v>0</v>
      </c>
      <c r="N135" s="51">
        <f t="shared" si="2"/>
        <v>0</v>
      </c>
      <c r="O135" s="51">
        <f t="shared" si="3"/>
        <v>0</v>
      </c>
    </row>
    <row r="136" spans="1:15" hidden="1" x14ac:dyDescent="0.2">
      <c r="A136" s="65"/>
      <c r="B136" s="61"/>
      <c r="C136" s="61"/>
      <c r="D136" s="61"/>
      <c r="E136" s="61"/>
      <c r="F136" s="61"/>
      <c r="G136" s="61"/>
      <c r="H136" s="61"/>
      <c r="I136" s="61"/>
      <c r="J136" s="61"/>
      <c r="K136" s="99"/>
      <c r="L136" s="51">
        <f t="shared" si="8"/>
        <v>0</v>
      </c>
      <c r="M136" s="51">
        <f t="shared" si="1"/>
        <v>0</v>
      </c>
      <c r="N136" s="51">
        <f t="shared" si="2"/>
        <v>0</v>
      </c>
      <c r="O136" s="51">
        <f t="shared" si="3"/>
        <v>0</v>
      </c>
    </row>
    <row r="137" spans="1:15" hidden="1" x14ac:dyDescent="0.2">
      <c r="A137" s="65"/>
      <c r="B137" s="61"/>
      <c r="C137" s="61"/>
      <c r="D137" s="61"/>
      <c r="E137" s="61"/>
      <c r="F137" s="61"/>
      <c r="G137" s="61"/>
      <c r="H137" s="61"/>
      <c r="I137" s="61"/>
      <c r="J137" s="61"/>
      <c r="K137" s="99"/>
      <c r="L137" s="51">
        <f t="shared" ref="L137:L170" si="9">G137*K137</f>
        <v>0</v>
      </c>
      <c r="M137" s="51">
        <f t="shared" si="1"/>
        <v>0</v>
      </c>
      <c r="N137" s="51">
        <f t="shared" si="2"/>
        <v>0</v>
      </c>
      <c r="O137" s="51">
        <f t="shared" si="3"/>
        <v>0</v>
      </c>
    </row>
    <row r="138" spans="1:15" hidden="1" x14ac:dyDescent="0.2">
      <c r="A138" s="65"/>
      <c r="B138" s="61"/>
      <c r="C138" s="61"/>
      <c r="D138" s="61"/>
      <c r="E138" s="61"/>
      <c r="F138" s="61"/>
      <c r="G138" s="61"/>
      <c r="H138" s="61"/>
      <c r="I138" s="61"/>
      <c r="J138" s="61"/>
      <c r="K138" s="99"/>
      <c r="L138" s="51">
        <f t="shared" si="9"/>
        <v>0</v>
      </c>
      <c r="M138" s="51">
        <f t="shared" si="1"/>
        <v>0</v>
      </c>
      <c r="N138" s="51">
        <f t="shared" si="2"/>
        <v>0</v>
      </c>
      <c r="O138" s="51">
        <f t="shared" si="3"/>
        <v>0</v>
      </c>
    </row>
    <row r="139" spans="1:15" hidden="1" x14ac:dyDescent="0.2">
      <c r="A139" s="65"/>
      <c r="B139" s="61"/>
      <c r="C139" s="61"/>
      <c r="D139" s="61"/>
      <c r="E139" s="61"/>
      <c r="F139" s="61"/>
      <c r="G139" s="61"/>
      <c r="H139" s="61"/>
      <c r="I139" s="61"/>
      <c r="J139" s="61"/>
      <c r="K139" s="99"/>
      <c r="L139" s="51">
        <f t="shared" si="9"/>
        <v>0</v>
      </c>
      <c r="M139" s="51">
        <f t="shared" si="1"/>
        <v>0</v>
      </c>
      <c r="N139" s="51">
        <f t="shared" si="2"/>
        <v>0</v>
      </c>
      <c r="O139" s="51">
        <f t="shared" si="3"/>
        <v>0</v>
      </c>
    </row>
    <row r="140" spans="1:15" hidden="1" x14ac:dyDescent="0.2">
      <c r="A140" s="65"/>
      <c r="B140" s="61"/>
      <c r="C140" s="61"/>
      <c r="D140" s="61"/>
      <c r="E140" s="61"/>
      <c r="F140" s="61"/>
      <c r="G140" s="61"/>
      <c r="H140" s="61"/>
      <c r="I140" s="61"/>
      <c r="J140" s="61"/>
      <c r="K140" s="99"/>
      <c r="L140" s="51">
        <f t="shared" si="9"/>
        <v>0</v>
      </c>
      <c r="M140" s="51">
        <f t="shared" si="1"/>
        <v>0</v>
      </c>
      <c r="N140" s="51">
        <f t="shared" si="2"/>
        <v>0</v>
      </c>
      <c r="O140" s="51">
        <f t="shared" si="3"/>
        <v>0</v>
      </c>
    </row>
    <row r="141" spans="1:15" hidden="1" x14ac:dyDescent="0.2">
      <c r="A141" s="65"/>
      <c r="B141" s="61"/>
      <c r="C141" s="61"/>
      <c r="D141" s="61"/>
      <c r="E141" s="61"/>
      <c r="F141" s="61"/>
      <c r="G141" s="61"/>
      <c r="H141" s="61"/>
      <c r="I141" s="61"/>
      <c r="J141" s="61"/>
      <c r="K141" s="99"/>
      <c r="L141" s="51">
        <f t="shared" si="9"/>
        <v>0</v>
      </c>
      <c r="M141" s="51">
        <f t="shared" si="1"/>
        <v>0</v>
      </c>
      <c r="N141" s="51">
        <f t="shared" si="2"/>
        <v>0</v>
      </c>
      <c r="O141" s="51">
        <f t="shared" si="3"/>
        <v>0</v>
      </c>
    </row>
    <row r="142" spans="1:15" hidden="1" x14ac:dyDescent="0.2">
      <c r="A142" s="65"/>
      <c r="B142" s="61"/>
      <c r="C142" s="61"/>
      <c r="D142" s="71"/>
      <c r="E142" s="61"/>
      <c r="F142" s="62"/>
      <c r="G142" s="62"/>
      <c r="H142" s="62"/>
      <c r="I142" s="62"/>
      <c r="J142" s="62"/>
      <c r="K142" s="99"/>
      <c r="L142" s="51">
        <f t="shared" si="9"/>
        <v>0</v>
      </c>
      <c r="M142" s="51">
        <f t="shared" si="1"/>
        <v>0</v>
      </c>
      <c r="N142" s="51">
        <f t="shared" si="2"/>
        <v>0</v>
      </c>
      <c r="O142" s="51">
        <f t="shared" si="3"/>
        <v>0</v>
      </c>
    </row>
    <row r="143" spans="1:15" hidden="1" x14ac:dyDescent="0.2">
      <c r="A143" s="65"/>
      <c r="B143" s="61"/>
      <c r="C143" s="61"/>
      <c r="D143" s="71"/>
      <c r="E143" s="61"/>
      <c r="F143" s="62"/>
      <c r="G143" s="62"/>
      <c r="H143" s="62"/>
      <c r="I143" s="62"/>
      <c r="J143" s="62"/>
      <c r="K143" s="52"/>
      <c r="L143" s="51">
        <f t="shared" si="9"/>
        <v>0</v>
      </c>
      <c r="M143" s="51">
        <f t="shared" si="1"/>
        <v>0</v>
      </c>
      <c r="N143" s="51">
        <f t="shared" si="2"/>
        <v>0</v>
      </c>
      <c r="O143" s="51">
        <f t="shared" si="3"/>
        <v>0</v>
      </c>
    </row>
    <row r="144" spans="1:15" hidden="1" x14ac:dyDescent="0.2">
      <c r="A144" s="65"/>
      <c r="B144" s="61"/>
      <c r="C144" s="61"/>
      <c r="D144" s="71"/>
      <c r="E144" s="61"/>
      <c r="F144" s="62"/>
      <c r="G144" s="62"/>
      <c r="H144" s="62"/>
      <c r="I144" s="62"/>
      <c r="J144" s="62"/>
      <c r="K144" s="50"/>
      <c r="L144" s="51">
        <f t="shared" si="9"/>
        <v>0</v>
      </c>
      <c r="M144" s="51">
        <f t="shared" si="1"/>
        <v>0</v>
      </c>
      <c r="N144" s="51">
        <f t="shared" si="2"/>
        <v>0</v>
      </c>
      <c r="O144" s="51">
        <f t="shared" si="3"/>
        <v>0</v>
      </c>
    </row>
    <row r="145" spans="1:15" hidden="1" x14ac:dyDescent="0.2">
      <c r="A145" s="65"/>
      <c r="B145" s="61"/>
      <c r="C145" s="61"/>
      <c r="D145" s="53"/>
      <c r="E145" s="54"/>
      <c r="F145" s="55"/>
      <c r="G145" s="55"/>
      <c r="H145" s="55"/>
      <c r="I145" s="55"/>
      <c r="J145" s="55"/>
      <c r="K145" s="50"/>
      <c r="L145" s="51">
        <f t="shared" si="9"/>
        <v>0</v>
      </c>
      <c r="M145" s="51">
        <f t="shared" si="1"/>
        <v>0</v>
      </c>
      <c r="N145" s="51">
        <f t="shared" si="2"/>
        <v>0</v>
      </c>
      <c r="O145" s="51">
        <f t="shared" si="3"/>
        <v>0</v>
      </c>
    </row>
    <row r="146" spans="1:15" hidden="1" x14ac:dyDescent="0.2">
      <c r="A146" s="65"/>
      <c r="B146" s="62"/>
      <c r="C146" s="62"/>
      <c r="D146" s="72"/>
      <c r="E146" s="62"/>
      <c r="F146" s="62"/>
      <c r="G146" s="62"/>
      <c r="H146" s="55"/>
      <c r="I146" s="55"/>
      <c r="J146" s="55"/>
      <c r="K146" s="50"/>
      <c r="L146" s="51">
        <f t="shared" si="9"/>
        <v>0</v>
      </c>
      <c r="M146" s="51">
        <f t="shared" si="1"/>
        <v>0</v>
      </c>
      <c r="N146" s="51">
        <f t="shared" si="2"/>
        <v>0</v>
      </c>
      <c r="O146" s="51">
        <f t="shared" si="3"/>
        <v>0</v>
      </c>
    </row>
    <row r="147" spans="1:15" hidden="1" x14ac:dyDescent="0.2">
      <c r="A147" s="65"/>
      <c r="B147" s="61"/>
      <c r="C147" s="61"/>
      <c r="D147" s="71"/>
      <c r="E147" s="61"/>
      <c r="F147" s="62"/>
      <c r="G147" s="62"/>
      <c r="H147" s="62"/>
      <c r="I147" s="62"/>
      <c r="J147" s="62"/>
      <c r="K147" s="99"/>
      <c r="L147" s="51">
        <f t="shared" si="9"/>
        <v>0</v>
      </c>
      <c r="M147" s="51">
        <f t="shared" si="1"/>
        <v>0</v>
      </c>
      <c r="N147" s="51">
        <f t="shared" si="2"/>
        <v>0</v>
      </c>
      <c r="O147" s="51">
        <f t="shared" si="3"/>
        <v>0</v>
      </c>
    </row>
    <row r="148" spans="1:15" hidden="1" x14ac:dyDescent="0.2">
      <c r="A148" s="65"/>
      <c r="B148" s="61"/>
      <c r="C148" s="61"/>
      <c r="D148" s="71"/>
      <c r="E148" s="54"/>
      <c r="F148" s="62"/>
      <c r="G148" s="62"/>
      <c r="H148" s="62"/>
      <c r="I148" s="62"/>
      <c r="J148" s="62"/>
      <c r="K148" s="99"/>
      <c r="L148" s="51">
        <f t="shared" si="9"/>
        <v>0</v>
      </c>
      <c r="M148" s="51">
        <f t="shared" si="1"/>
        <v>0</v>
      </c>
      <c r="N148" s="51">
        <f t="shared" si="2"/>
        <v>0</v>
      </c>
      <c r="O148" s="51">
        <f t="shared" si="3"/>
        <v>0</v>
      </c>
    </row>
    <row r="149" spans="1:15" hidden="1" x14ac:dyDescent="0.2">
      <c r="A149" s="65"/>
      <c r="B149" s="61"/>
      <c r="C149" s="61"/>
      <c r="D149" s="71"/>
      <c r="E149" s="54"/>
      <c r="F149" s="62"/>
      <c r="G149" s="62"/>
      <c r="H149" s="62"/>
      <c r="I149" s="62"/>
      <c r="J149" s="62"/>
      <c r="K149" s="99"/>
      <c r="L149" s="51">
        <f t="shared" si="9"/>
        <v>0</v>
      </c>
      <c r="M149" s="51">
        <f t="shared" si="1"/>
        <v>0</v>
      </c>
      <c r="N149" s="51">
        <f t="shared" si="2"/>
        <v>0</v>
      </c>
      <c r="O149" s="51">
        <f t="shared" si="3"/>
        <v>0</v>
      </c>
    </row>
    <row r="150" spans="1:15" hidden="1" x14ac:dyDescent="0.2">
      <c r="A150" s="65"/>
      <c r="B150" s="61"/>
      <c r="C150" s="61"/>
      <c r="D150" s="71"/>
      <c r="E150" s="54"/>
      <c r="F150" s="62"/>
      <c r="G150" s="62"/>
      <c r="H150" s="62"/>
      <c r="I150" s="62"/>
      <c r="J150" s="62"/>
      <c r="K150" s="99"/>
      <c r="L150" s="51">
        <f t="shared" si="9"/>
        <v>0</v>
      </c>
      <c r="M150" s="51">
        <f t="shared" si="1"/>
        <v>0</v>
      </c>
      <c r="N150" s="51">
        <f t="shared" si="2"/>
        <v>0</v>
      </c>
      <c r="O150" s="51">
        <f t="shared" si="3"/>
        <v>0</v>
      </c>
    </row>
    <row r="151" spans="1:15" hidden="1" x14ac:dyDescent="0.2">
      <c r="A151" s="65"/>
      <c r="B151" s="61"/>
      <c r="C151" s="61"/>
      <c r="D151" s="71"/>
      <c r="E151" s="61"/>
      <c r="F151" s="62"/>
      <c r="G151" s="62"/>
      <c r="H151" s="62"/>
      <c r="I151" s="62"/>
      <c r="J151" s="62"/>
      <c r="K151" s="99"/>
      <c r="L151" s="51">
        <f t="shared" si="9"/>
        <v>0</v>
      </c>
      <c r="M151" s="51">
        <f t="shared" si="1"/>
        <v>0</v>
      </c>
      <c r="N151" s="51">
        <f t="shared" si="2"/>
        <v>0</v>
      </c>
      <c r="O151" s="51">
        <f t="shared" si="3"/>
        <v>0</v>
      </c>
    </row>
    <row r="152" spans="1:15" hidden="1" x14ac:dyDescent="0.2">
      <c r="A152" s="65"/>
      <c r="B152" s="61"/>
      <c r="C152" s="61"/>
      <c r="D152" s="71"/>
      <c r="E152" s="54"/>
      <c r="F152" s="62"/>
      <c r="G152" s="62"/>
      <c r="H152" s="62"/>
      <c r="I152" s="62"/>
      <c r="J152" s="62"/>
      <c r="K152" s="99"/>
      <c r="L152" s="51">
        <f t="shared" si="9"/>
        <v>0</v>
      </c>
      <c r="M152" s="51">
        <f t="shared" si="1"/>
        <v>0</v>
      </c>
      <c r="N152" s="51">
        <f t="shared" si="2"/>
        <v>0</v>
      </c>
      <c r="O152" s="51">
        <f t="shared" si="3"/>
        <v>0</v>
      </c>
    </row>
    <row r="153" spans="1:15" hidden="1" x14ac:dyDescent="0.2">
      <c r="A153" s="65"/>
      <c r="B153" s="61"/>
      <c r="C153" s="61"/>
      <c r="D153" s="71"/>
      <c r="E153" s="54"/>
      <c r="F153" s="62"/>
      <c r="G153" s="62"/>
      <c r="H153" s="62"/>
      <c r="I153" s="62"/>
      <c r="J153" s="62"/>
      <c r="K153" s="99"/>
      <c r="L153" s="51">
        <f t="shared" si="9"/>
        <v>0</v>
      </c>
      <c r="M153" s="51">
        <f t="shared" si="1"/>
        <v>0</v>
      </c>
      <c r="N153" s="51">
        <f t="shared" si="2"/>
        <v>0</v>
      </c>
      <c r="O153" s="51">
        <f t="shared" si="3"/>
        <v>0</v>
      </c>
    </row>
    <row r="154" spans="1:15" hidden="1" x14ac:dyDescent="0.2">
      <c r="A154" s="65"/>
      <c r="B154" s="61"/>
      <c r="C154" s="61"/>
      <c r="D154" s="71"/>
      <c r="E154" s="54"/>
      <c r="F154" s="62"/>
      <c r="G154" s="62"/>
      <c r="H154" s="62"/>
      <c r="I154" s="62"/>
      <c r="J154" s="62"/>
      <c r="K154" s="99"/>
      <c r="L154" s="51">
        <f t="shared" si="9"/>
        <v>0</v>
      </c>
      <c r="M154" s="51">
        <f t="shared" si="1"/>
        <v>0</v>
      </c>
      <c r="N154" s="51">
        <f t="shared" si="2"/>
        <v>0</v>
      </c>
      <c r="O154" s="51">
        <f t="shared" si="3"/>
        <v>0</v>
      </c>
    </row>
    <row r="155" spans="1:15" hidden="1" x14ac:dyDescent="0.2">
      <c r="A155" s="65"/>
      <c r="B155" s="61"/>
      <c r="C155" s="61"/>
      <c r="D155" s="71"/>
      <c r="E155" s="54"/>
      <c r="F155" s="62"/>
      <c r="G155" s="62"/>
      <c r="H155" s="62"/>
      <c r="I155" s="62"/>
      <c r="J155" s="62"/>
      <c r="K155" s="99"/>
      <c r="L155" s="51">
        <f t="shared" si="9"/>
        <v>0</v>
      </c>
      <c r="M155" s="51">
        <f t="shared" si="1"/>
        <v>0</v>
      </c>
      <c r="N155" s="51">
        <f t="shared" si="2"/>
        <v>0</v>
      </c>
      <c r="O155" s="51">
        <f t="shared" si="3"/>
        <v>0</v>
      </c>
    </row>
    <row r="156" spans="1:15" hidden="1" x14ac:dyDescent="0.2">
      <c r="A156" s="65"/>
      <c r="B156" s="61"/>
      <c r="C156" s="61"/>
      <c r="D156" s="71"/>
      <c r="E156" s="61"/>
      <c r="F156" s="62"/>
      <c r="G156" s="62"/>
      <c r="H156" s="62"/>
      <c r="I156" s="62"/>
      <c r="J156" s="62"/>
      <c r="K156" s="99"/>
      <c r="L156" s="51">
        <f t="shared" si="9"/>
        <v>0</v>
      </c>
      <c r="M156" s="51">
        <f t="shared" si="1"/>
        <v>0</v>
      </c>
      <c r="N156" s="51">
        <f t="shared" si="2"/>
        <v>0</v>
      </c>
      <c r="O156" s="51">
        <f t="shared" si="3"/>
        <v>0</v>
      </c>
    </row>
    <row r="157" spans="1:15" hidden="1" x14ac:dyDescent="0.2">
      <c r="A157" s="65"/>
      <c r="B157" s="61"/>
      <c r="C157" s="61"/>
      <c r="D157" s="71"/>
      <c r="E157" s="61"/>
      <c r="F157" s="62"/>
      <c r="G157" s="62"/>
      <c r="H157" s="62"/>
      <c r="I157" s="62"/>
      <c r="J157" s="62"/>
      <c r="K157" s="99"/>
      <c r="L157" s="51">
        <f t="shared" si="9"/>
        <v>0</v>
      </c>
      <c r="M157" s="51">
        <f t="shared" si="1"/>
        <v>0</v>
      </c>
      <c r="N157" s="51">
        <f t="shared" si="2"/>
        <v>0</v>
      </c>
      <c r="O157" s="51">
        <f t="shared" si="3"/>
        <v>0</v>
      </c>
    </row>
    <row r="158" spans="1:15" hidden="1" x14ac:dyDescent="0.2">
      <c r="A158" s="65"/>
      <c r="B158" s="61"/>
      <c r="C158" s="61"/>
      <c r="D158" s="71"/>
      <c r="E158" s="61"/>
      <c r="F158" s="62"/>
      <c r="G158" s="62"/>
      <c r="H158" s="62"/>
      <c r="I158" s="62"/>
      <c r="J158" s="62"/>
      <c r="K158" s="52"/>
      <c r="L158" s="51">
        <f t="shared" si="9"/>
        <v>0</v>
      </c>
      <c r="M158" s="51">
        <f t="shared" si="1"/>
        <v>0</v>
      </c>
      <c r="N158" s="51">
        <f t="shared" si="2"/>
        <v>0</v>
      </c>
      <c r="O158" s="51">
        <f t="shared" si="3"/>
        <v>0</v>
      </c>
    </row>
    <row r="159" spans="1:15" hidden="1" x14ac:dyDescent="0.2">
      <c r="A159" s="65"/>
      <c r="B159" s="61"/>
      <c r="C159" s="61"/>
      <c r="D159" s="71"/>
      <c r="E159" s="61"/>
      <c r="F159" s="62"/>
      <c r="G159" s="62"/>
      <c r="H159" s="62"/>
      <c r="I159" s="62"/>
      <c r="J159" s="62"/>
      <c r="K159" s="50"/>
      <c r="L159" s="51">
        <f t="shared" si="9"/>
        <v>0</v>
      </c>
      <c r="M159" s="51">
        <f t="shared" si="1"/>
        <v>0</v>
      </c>
      <c r="N159" s="51">
        <f t="shared" si="2"/>
        <v>0</v>
      </c>
      <c r="O159" s="51">
        <f t="shared" si="3"/>
        <v>0</v>
      </c>
    </row>
    <row r="160" spans="1:15" hidden="1" x14ac:dyDescent="0.2">
      <c r="A160" s="65"/>
      <c r="B160" s="61"/>
      <c r="C160" s="61"/>
      <c r="D160" s="53"/>
      <c r="E160" s="54"/>
      <c r="F160" s="55"/>
      <c r="G160" s="55"/>
      <c r="H160" s="55"/>
      <c r="I160" s="55"/>
      <c r="J160" s="55"/>
      <c r="K160" s="50"/>
      <c r="L160" s="51">
        <f t="shared" si="9"/>
        <v>0</v>
      </c>
      <c r="M160" s="51">
        <f t="shared" si="1"/>
        <v>0</v>
      </c>
      <c r="N160" s="51">
        <f t="shared" si="2"/>
        <v>0</v>
      </c>
      <c r="O160" s="51">
        <f t="shared" si="3"/>
        <v>0</v>
      </c>
    </row>
    <row r="161" spans="1:15" hidden="1" x14ac:dyDescent="0.2">
      <c r="A161" s="65"/>
      <c r="B161" s="62"/>
      <c r="C161" s="62"/>
      <c r="D161" s="72"/>
      <c r="E161" s="62"/>
      <c r="F161" s="62"/>
      <c r="G161" s="62"/>
      <c r="H161" s="55"/>
      <c r="I161" s="55"/>
      <c r="J161" s="55"/>
      <c r="K161" s="50"/>
      <c r="L161" s="51">
        <f t="shared" si="9"/>
        <v>0</v>
      </c>
      <c r="M161" s="51">
        <f t="shared" si="1"/>
        <v>0</v>
      </c>
      <c r="N161" s="51">
        <f t="shared" si="2"/>
        <v>0</v>
      </c>
      <c r="O161" s="51">
        <f t="shared" si="3"/>
        <v>0</v>
      </c>
    </row>
    <row r="162" spans="1:15" hidden="1" x14ac:dyDescent="0.2">
      <c r="A162" s="65"/>
      <c r="B162" s="61"/>
      <c r="C162" s="61"/>
      <c r="D162" s="71"/>
      <c r="E162" s="61"/>
      <c r="F162" s="62"/>
      <c r="G162" s="62"/>
      <c r="H162" s="62"/>
      <c r="I162" s="62"/>
      <c r="J162" s="62"/>
      <c r="K162" s="99"/>
      <c r="L162" s="51">
        <f t="shared" si="9"/>
        <v>0</v>
      </c>
      <c r="M162" s="51">
        <f t="shared" si="1"/>
        <v>0</v>
      </c>
      <c r="N162" s="51">
        <f t="shared" si="2"/>
        <v>0</v>
      </c>
      <c r="O162" s="51">
        <f t="shared" si="3"/>
        <v>0</v>
      </c>
    </row>
    <row r="163" spans="1:15" hidden="1" x14ac:dyDescent="0.2">
      <c r="A163" s="65"/>
      <c r="B163" s="61"/>
      <c r="C163" s="61"/>
      <c r="D163" s="71"/>
      <c r="E163" s="54"/>
      <c r="F163" s="62"/>
      <c r="G163" s="62"/>
      <c r="H163" s="62"/>
      <c r="I163" s="62"/>
      <c r="J163" s="62"/>
      <c r="K163" s="99"/>
      <c r="L163" s="51">
        <f t="shared" si="9"/>
        <v>0</v>
      </c>
      <c r="M163" s="51">
        <f t="shared" si="1"/>
        <v>0</v>
      </c>
      <c r="N163" s="51">
        <f t="shared" si="2"/>
        <v>0</v>
      </c>
      <c r="O163" s="51">
        <f t="shared" si="3"/>
        <v>0</v>
      </c>
    </row>
    <row r="164" spans="1:15" hidden="1" x14ac:dyDescent="0.2">
      <c r="A164" s="65"/>
      <c r="B164" s="61"/>
      <c r="C164" s="61"/>
      <c r="D164" s="71"/>
      <c r="E164" s="54"/>
      <c r="F164" s="62"/>
      <c r="G164" s="62"/>
      <c r="H164" s="62"/>
      <c r="I164" s="62"/>
      <c r="J164" s="62"/>
      <c r="K164" s="99"/>
      <c r="L164" s="51">
        <f t="shared" si="9"/>
        <v>0</v>
      </c>
      <c r="M164" s="51">
        <f t="shared" si="1"/>
        <v>0</v>
      </c>
      <c r="N164" s="51">
        <f t="shared" si="2"/>
        <v>0</v>
      </c>
      <c r="O164" s="51">
        <f t="shared" si="3"/>
        <v>0</v>
      </c>
    </row>
    <row r="165" spans="1:15" hidden="1" x14ac:dyDescent="0.2">
      <c r="A165" s="65"/>
      <c r="B165" s="61"/>
      <c r="C165" s="61"/>
      <c r="D165" s="71"/>
      <c r="E165" s="54"/>
      <c r="F165" s="62"/>
      <c r="G165" s="62"/>
      <c r="H165" s="62"/>
      <c r="I165" s="62"/>
      <c r="J165" s="62"/>
      <c r="K165" s="99"/>
      <c r="L165" s="51">
        <f t="shared" si="9"/>
        <v>0</v>
      </c>
      <c r="M165" s="51">
        <f t="shared" si="1"/>
        <v>0</v>
      </c>
      <c r="N165" s="51">
        <f t="shared" si="2"/>
        <v>0</v>
      </c>
      <c r="O165" s="51">
        <f t="shared" si="3"/>
        <v>0</v>
      </c>
    </row>
    <row r="166" spans="1:15" hidden="1" x14ac:dyDescent="0.2">
      <c r="A166" s="65"/>
      <c r="B166" s="61"/>
      <c r="C166" s="61"/>
      <c r="D166" s="71"/>
      <c r="E166" s="61"/>
      <c r="F166" s="62"/>
      <c r="G166" s="62"/>
      <c r="H166" s="62"/>
      <c r="I166" s="62"/>
      <c r="J166" s="62"/>
      <c r="K166" s="99"/>
      <c r="L166" s="51">
        <f t="shared" si="9"/>
        <v>0</v>
      </c>
      <c r="M166" s="51">
        <f t="shared" si="1"/>
        <v>0</v>
      </c>
      <c r="N166" s="51">
        <f t="shared" si="2"/>
        <v>0</v>
      </c>
      <c r="O166" s="51">
        <f t="shared" si="3"/>
        <v>0</v>
      </c>
    </row>
    <row r="167" spans="1:15" hidden="1" x14ac:dyDescent="0.2">
      <c r="A167" s="65"/>
      <c r="B167" s="61"/>
      <c r="C167" s="61"/>
      <c r="D167" s="71"/>
      <c r="E167" s="54"/>
      <c r="F167" s="62"/>
      <c r="G167" s="62"/>
      <c r="H167" s="62"/>
      <c r="I167" s="62"/>
      <c r="J167" s="62"/>
      <c r="K167" s="99"/>
      <c r="L167" s="51">
        <f t="shared" si="9"/>
        <v>0</v>
      </c>
      <c r="M167" s="51">
        <f t="shared" si="1"/>
        <v>0</v>
      </c>
      <c r="N167" s="51">
        <f t="shared" si="2"/>
        <v>0</v>
      </c>
      <c r="O167" s="51">
        <f t="shared" si="3"/>
        <v>0</v>
      </c>
    </row>
    <row r="168" spans="1:15" hidden="1" x14ac:dyDescent="0.2">
      <c r="A168" s="65"/>
      <c r="B168" s="61"/>
      <c r="C168" s="61"/>
      <c r="D168" s="71"/>
      <c r="E168" s="54"/>
      <c r="F168" s="62"/>
      <c r="G168" s="62"/>
      <c r="H168" s="62"/>
      <c r="I168" s="62"/>
      <c r="J168" s="62"/>
      <c r="K168" s="99"/>
      <c r="L168" s="51">
        <f t="shared" si="9"/>
        <v>0</v>
      </c>
      <c r="M168" s="51">
        <f t="shared" si="1"/>
        <v>0</v>
      </c>
      <c r="N168" s="51">
        <f t="shared" si="2"/>
        <v>0</v>
      </c>
      <c r="O168" s="51">
        <f t="shared" si="3"/>
        <v>0</v>
      </c>
    </row>
    <row r="169" spans="1:15" hidden="1" x14ac:dyDescent="0.2">
      <c r="A169" s="65"/>
      <c r="B169" s="61"/>
      <c r="C169" s="61"/>
      <c r="D169" s="71"/>
      <c r="E169" s="54"/>
      <c r="F169" s="62"/>
      <c r="G169" s="62"/>
      <c r="H169" s="62"/>
      <c r="I169" s="62"/>
      <c r="J169" s="62"/>
      <c r="K169" s="99"/>
      <c r="L169" s="51">
        <f t="shared" si="9"/>
        <v>0</v>
      </c>
      <c r="M169" s="51">
        <f t="shared" si="1"/>
        <v>0</v>
      </c>
      <c r="N169" s="51">
        <f t="shared" si="2"/>
        <v>0</v>
      </c>
      <c r="O169" s="51">
        <f t="shared" si="3"/>
        <v>0</v>
      </c>
    </row>
    <row r="170" spans="1:15" hidden="1" x14ac:dyDescent="0.2">
      <c r="A170" s="65"/>
      <c r="B170" s="61"/>
      <c r="C170" s="61"/>
      <c r="D170" s="71"/>
      <c r="E170" s="54"/>
      <c r="F170" s="62"/>
      <c r="G170" s="62"/>
      <c r="H170" s="62"/>
      <c r="I170" s="62"/>
      <c r="J170" s="62"/>
      <c r="K170" s="99"/>
      <c r="L170" s="51">
        <f t="shared" si="9"/>
        <v>0</v>
      </c>
      <c r="M170" s="51">
        <f t="shared" si="1"/>
        <v>0</v>
      </c>
      <c r="N170" s="51">
        <f t="shared" si="2"/>
        <v>0</v>
      </c>
      <c r="O170" s="51">
        <f t="shared" si="3"/>
        <v>0</v>
      </c>
    </row>
    <row r="171" spans="1:15" hidden="1" x14ac:dyDescent="0.2">
      <c r="A171" s="65"/>
      <c r="B171" s="61"/>
      <c r="C171" s="61"/>
      <c r="D171" s="71"/>
      <c r="E171" s="61"/>
      <c r="F171" s="62"/>
      <c r="G171" s="62"/>
      <c r="H171" s="62"/>
      <c r="I171" s="62"/>
      <c r="J171" s="62"/>
      <c r="K171" s="99"/>
      <c r="L171" s="51">
        <f>G171*K171</f>
        <v>0</v>
      </c>
      <c r="M171" s="51">
        <f t="shared" si="1"/>
        <v>0</v>
      </c>
      <c r="N171" s="51">
        <f t="shared" si="2"/>
        <v>0</v>
      </c>
      <c r="O171" s="51">
        <f t="shared" si="3"/>
        <v>0</v>
      </c>
    </row>
    <row r="172" spans="1:15" hidden="1" x14ac:dyDescent="0.2">
      <c r="A172" s="65"/>
      <c r="B172" s="61"/>
      <c r="C172" s="61"/>
      <c r="D172" s="71"/>
      <c r="E172" s="61"/>
      <c r="F172" s="62"/>
      <c r="G172" s="62"/>
      <c r="H172" s="62"/>
      <c r="I172" s="62"/>
      <c r="J172" s="62"/>
      <c r="K172" s="99"/>
      <c r="L172" s="51">
        <f t="shared" ref="L172:L185" si="10">G172*K172</f>
        <v>0</v>
      </c>
      <c r="M172" s="51">
        <f t="shared" si="1"/>
        <v>0</v>
      </c>
      <c r="N172" s="51">
        <f t="shared" si="2"/>
        <v>0</v>
      </c>
      <c r="O172" s="51">
        <f t="shared" si="3"/>
        <v>0</v>
      </c>
    </row>
    <row r="173" spans="1:15" hidden="1" x14ac:dyDescent="0.2">
      <c r="A173" s="65"/>
      <c r="B173" s="61"/>
      <c r="C173" s="61"/>
      <c r="D173" s="71"/>
      <c r="E173" s="61"/>
      <c r="F173" s="62"/>
      <c r="G173" s="62"/>
      <c r="H173" s="62"/>
      <c r="I173" s="62"/>
      <c r="J173" s="62"/>
      <c r="K173" s="52"/>
      <c r="L173" s="51">
        <f t="shared" si="10"/>
        <v>0</v>
      </c>
      <c r="M173" s="51">
        <f t="shared" si="1"/>
        <v>0</v>
      </c>
      <c r="N173" s="51">
        <f t="shared" si="2"/>
        <v>0</v>
      </c>
      <c r="O173" s="51">
        <f t="shared" si="3"/>
        <v>0</v>
      </c>
    </row>
    <row r="174" spans="1:15" hidden="1" x14ac:dyDescent="0.2">
      <c r="A174" s="65"/>
      <c r="B174" s="61"/>
      <c r="C174" s="61"/>
      <c r="D174" s="71"/>
      <c r="E174" s="61"/>
      <c r="F174" s="62"/>
      <c r="G174" s="62"/>
      <c r="H174" s="62"/>
      <c r="I174" s="62"/>
      <c r="J174" s="62"/>
      <c r="K174" s="50"/>
      <c r="L174" s="51">
        <f t="shared" si="10"/>
        <v>0</v>
      </c>
      <c r="M174" s="51">
        <f t="shared" si="1"/>
        <v>0</v>
      </c>
      <c r="N174" s="51">
        <f t="shared" si="2"/>
        <v>0</v>
      </c>
      <c r="O174" s="51">
        <f t="shared" si="3"/>
        <v>0</v>
      </c>
    </row>
    <row r="175" spans="1:15" hidden="1" x14ac:dyDescent="0.2">
      <c r="A175" s="65"/>
      <c r="B175" s="61"/>
      <c r="C175" s="61"/>
      <c r="D175" s="53"/>
      <c r="E175" s="54"/>
      <c r="F175" s="55"/>
      <c r="G175" s="55"/>
      <c r="H175" s="55"/>
      <c r="I175" s="55"/>
      <c r="J175" s="55"/>
      <c r="K175" s="50"/>
      <c r="L175" s="51">
        <f t="shared" si="10"/>
        <v>0</v>
      </c>
      <c r="M175" s="51">
        <f t="shared" si="1"/>
        <v>0</v>
      </c>
      <c r="N175" s="51">
        <f t="shared" si="2"/>
        <v>0</v>
      </c>
      <c r="O175" s="51">
        <f t="shared" si="3"/>
        <v>0</v>
      </c>
    </row>
    <row r="176" spans="1:15" hidden="1" x14ac:dyDescent="0.2">
      <c r="A176" s="65"/>
      <c r="B176" s="62"/>
      <c r="C176" s="62"/>
      <c r="D176" s="72"/>
      <c r="E176" s="62"/>
      <c r="F176" s="62"/>
      <c r="G176" s="62"/>
      <c r="H176" s="55"/>
      <c r="I176" s="55"/>
      <c r="J176" s="55"/>
      <c r="K176" s="50"/>
      <c r="L176" s="51">
        <f t="shared" si="10"/>
        <v>0</v>
      </c>
      <c r="M176" s="51">
        <f t="shared" si="1"/>
        <v>0</v>
      </c>
      <c r="N176" s="51">
        <f t="shared" si="2"/>
        <v>0</v>
      </c>
      <c r="O176" s="51">
        <f t="shared" si="3"/>
        <v>0</v>
      </c>
    </row>
    <row r="177" spans="1:15" hidden="1" x14ac:dyDescent="0.2">
      <c r="A177" s="125"/>
      <c r="B177" s="61"/>
      <c r="C177" s="61"/>
      <c r="D177" s="71"/>
      <c r="E177" s="61"/>
      <c r="F177" s="62"/>
      <c r="G177" s="62"/>
      <c r="H177" s="62"/>
      <c r="I177" s="62"/>
      <c r="J177" s="62"/>
      <c r="K177" s="99"/>
      <c r="L177" s="51">
        <f t="shared" si="10"/>
        <v>0</v>
      </c>
      <c r="M177" s="51">
        <f t="shared" ref="M177:M185" si="11">K177*H177</f>
        <v>0</v>
      </c>
      <c r="N177" s="51">
        <f t="shared" ref="N177:N185" si="12">K177*I177</f>
        <v>0</v>
      </c>
      <c r="O177" s="51">
        <f t="shared" ref="O177:O185" si="13">J177*K177</f>
        <v>0</v>
      </c>
    </row>
    <row r="178" spans="1:15" hidden="1" x14ac:dyDescent="0.2">
      <c r="A178" s="125"/>
      <c r="B178" s="61"/>
      <c r="C178" s="61"/>
      <c r="D178" s="71"/>
      <c r="E178" s="54"/>
      <c r="F178" s="62"/>
      <c r="G178" s="62"/>
      <c r="H178" s="62"/>
      <c r="I178" s="62"/>
      <c r="J178" s="62"/>
      <c r="K178" s="99"/>
      <c r="L178" s="51">
        <f t="shared" si="10"/>
        <v>0</v>
      </c>
      <c r="M178" s="51">
        <f t="shared" si="11"/>
        <v>0</v>
      </c>
      <c r="N178" s="51">
        <f t="shared" si="12"/>
        <v>0</v>
      </c>
      <c r="O178" s="51">
        <f t="shared" si="13"/>
        <v>0</v>
      </c>
    </row>
    <row r="179" spans="1:15" hidden="1" x14ac:dyDescent="0.2">
      <c r="A179" s="125"/>
      <c r="B179" s="61"/>
      <c r="C179" s="61"/>
      <c r="D179" s="71"/>
      <c r="E179" s="54"/>
      <c r="F179" s="62"/>
      <c r="G179" s="62"/>
      <c r="H179" s="62"/>
      <c r="I179" s="62"/>
      <c r="J179" s="62"/>
      <c r="K179" s="99"/>
      <c r="L179" s="51">
        <f t="shared" si="10"/>
        <v>0</v>
      </c>
      <c r="M179" s="51">
        <f t="shared" si="11"/>
        <v>0</v>
      </c>
      <c r="N179" s="51">
        <f t="shared" si="12"/>
        <v>0</v>
      </c>
      <c r="O179" s="51">
        <f t="shared" si="13"/>
        <v>0</v>
      </c>
    </row>
    <row r="180" spans="1:15" hidden="1" x14ac:dyDescent="0.2">
      <c r="A180" s="125"/>
      <c r="B180" s="61"/>
      <c r="C180" s="61"/>
      <c r="D180" s="71"/>
      <c r="E180" s="54"/>
      <c r="F180" s="62"/>
      <c r="G180" s="62"/>
      <c r="H180" s="62"/>
      <c r="I180" s="62"/>
      <c r="J180" s="62"/>
      <c r="K180" s="99"/>
      <c r="L180" s="51">
        <f t="shared" si="10"/>
        <v>0</v>
      </c>
      <c r="M180" s="51">
        <f t="shared" si="11"/>
        <v>0</v>
      </c>
      <c r="N180" s="51">
        <f t="shared" si="12"/>
        <v>0</v>
      </c>
      <c r="O180" s="51">
        <f t="shared" si="13"/>
        <v>0</v>
      </c>
    </row>
    <row r="181" spans="1:15" hidden="1" x14ac:dyDescent="0.2">
      <c r="A181" s="125"/>
      <c r="B181" s="61"/>
      <c r="C181" s="61"/>
      <c r="D181" s="71"/>
      <c r="E181" s="61"/>
      <c r="F181" s="62"/>
      <c r="G181" s="62"/>
      <c r="H181" s="62"/>
      <c r="I181" s="62"/>
      <c r="J181" s="62"/>
      <c r="K181" s="99"/>
      <c r="L181" s="51">
        <f t="shared" si="10"/>
        <v>0</v>
      </c>
      <c r="M181" s="51">
        <f t="shared" si="11"/>
        <v>0</v>
      </c>
      <c r="N181" s="51">
        <f t="shared" si="12"/>
        <v>0</v>
      </c>
      <c r="O181" s="51">
        <f t="shared" si="13"/>
        <v>0</v>
      </c>
    </row>
    <row r="182" spans="1:15" hidden="1" x14ac:dyDescent="0.2">
      <c r="A182" s="125"/>
      <c r="B182" s="61"/>
      <c r="C182" s="61"/>
      <c r="D182" s="71"/>
      <c r="E182" s="54"/>
      <c r="F182" s="62"/>
      <c r="G182" s="62"/>
      <c r="H182" s="62"/>
      <c r="I182" s="62"/>
      <c r="J182" s="62"/>
      <c r="K182" s="99"/>
      <c r="L182" s="51">
        <f t="shared" si="10"/>
        <v>0</v>
      </c>
      <c r="M182" s="51">
        <f t="shared" si="11"/>
        <v>0</v>
      </c>
      <c r="N182" s="51">
        <f t="shared" si="12"/>
        <v>0</v>
      </c>
      <c r="O182" s="51">
        <f t="shared" si="13"/>
        <v>0</v>
      </c>
    </row>
    <row r="183" spans="1:15" hidden="1" x14ac:dyDescent="0.2">
      <c r="A183" s="125"/>
      <c r="B183" s="61"/>
      <c r="C183" s="61"/>
      <c r="D183" s="71"/>
      <c r="E183" s="54"/>
      <c r="F183" s="62"/>
      <c r="G183" s="62"/>
      <c r="H183" s="62"/>
      <c r="I183" s="62"/>
      <c r="J183" s="62"/>
      <c r="K183" s="99"/>
      <c r="L183" s="51">
        <f t="shared" si="10"/>
        <v>0</v>
      </c>
      <c r="M183" s="51">
        <f t="shared" si="11"/>
        <v>0</v>
      </c>
      <c r="N183" s="51">
        <f t="shared" si="12"/>
        <v>0</v>
      </c>
      <c r="O183" s="51">
        <f t="shared" si="13"/>
        <v>0</v>
      </c>
    </row>
    <row r="184" spans="1:15" hidden="1" x14ac:dyDescent="0.2">
      <c r="A184" s="125"/>
      <c r="B184" s="61"/>
      <c r="C184" s="61"/>
      <c r="D184" s="71"/>
      <c r="E184" s="54"/>
      <c r="F184" s="62"/>
      <c r="G184" s="62"/>
      <c r="H184" s="62"/>
      <c r="I184" s="62"/>
      <c r="J184" s="62"/>
      <c r="K184" s="99"/>
      <c r="L184" s="51">
        <f t="shared" si="10"/>
        <v>0</v>
      </c>
      <c r="M184" s="51">
        <f t="shared" si="11"/>
        <v>0</v>
      </c>
      <c r="N184" s="51">
        <f t="shared" si="12"/>
        <v>0</v>
      </c>
      <c r="O184" s="51">
        <f t="shared" si="13"/>
        <v>0</v>
      </c>
    </row>
    <row r="185" spans="1:15" hidden="1" x14ac:dyDescent="0.2">
      <c r="A185" s="125"/>
      <c r="B185" s="61"/>
      <c r="C185" s="61"/>
      <c r="D185" s="71"/>
      <c r="E185" s="54"/>
      <c r="F185" s="62"/>
      <c r="G185" s="62"/>
      <c r="H185" s="62"/>
      <c r="I185" s="62"/>
      <c r="J185" s="62"/>
      <c r="K185" s="99"/>
      <c r="L185" s="51">
        <f t="shared" si="10"/>
        <v>0</v>
      </c>
      <c r="M185" s="51">
        <f t="shared" si="11"/>
        <v>0</v>
      </c>
      <c r="N185" s="51">
        <f t="shared" si="12"/>
        <v>0</v>
      </c>
      <c r="O185" s="51">
        <f t="shared" si="13"/>
        <v>0</v>
      </c>
    </row>
    <row r="186" spans="1:15" ht="15" customHeight="1" x14ac:dyDescent="0.2">
      <c r="A186" s="176" t="s">
        <v>27</v>
      </c>
      <c r="B186" s="177"/>
      <c r="C186" s="177"/>
      <c r="D186" s="177"/>
      <c r="E186" s="177"/>
      <c r="F186" s="177"/>
      <c r="G186" s="177"/>
      <c r="H186" s="177"/>
      <c r="I186" s="177"/>
      <c r="J186" s="177"/>
      <c r="K186" s="178"/>
      <c r="L186" s="56">
        <f>SUM(L9:L185)</f>
        <v>1908.1512796499997</v>
      </c>
      <c r="M186" s="56">
        <f>SUM(M9:M185)</f>
        <v>206.7519999999999</v>
      </c>
      <c r="N186" s="56">
        <f>SUM(N9:N185)</f>
        <v>2601.2140000000004</v>
      </c>
      <c r="O186" s="56">
        <f>SUM(O9:O185)</f>
        <v>2434.8975000000009</v>
      </c>
    </row>
    <row r="187" spans="1:15" x14ac:dyDescent="0.2">
      <c r="A187" s="172" t="s">
        <v>29</v>
      </c>
      <c r="B187" s="172"/>
      <c r="C187" s="172"/>
      <c r="D187" s="172"/>
      <c r="E187" s="172"/>
      <c r="F187" s="172"/>
      <c r="G187" s="172"/>
      <c r="H187" s="172"/>
      <c r="I187" s="172"/>
      <c r="J187" s="172"/>
      <c r="K187" s="172"/>
      <c r="L187" s="56">
        <f>ROUND(L186,2)</f>
        <v>1908.15</v>
      </c>
      <c r="M187" s="56">
        <f t="shared" ref="M187:O187" si="14">ROUND(M186,2)</f>
        <v>206.75</v>
      </c>
      <c r="N187" s="56">
        <f t="shared" si="14"/>
        <v>2601.21</v>
      </c>
      <c r="O187" s="56">
        <f t="shared" si="14"/>
        <v>2434.9</v>
      </c>
    </row>
    <row r="188" spans="1:15" x14ac:dyDescent="0.2">
      <c r="A188" s="172" t="s">
        <v>28</v>
      </c>
      <c r="B188" s="172"/>
      <c r="C188" s="172"/>
      <c r="D188" s="172"/>
      <c r="E188" s="172"/>
      <c r="F188" s="172"/>
      <c r="G188" s="172"/>
      <c r="H188" s="172"/>
      <c r="I188" s="172"/>
      <c r="J188" s="172"/>
      <c r="K188" s="172"/>
      <c r="L188" s="172"/>
      <c r="M188" s="172"/>
      <c r="N188" s="172"/>
      <c r="O188" s="57">
        <f>Ribasso</f>
        <v>0.10150000000000001</v>
      </c>
    </row>
    <row r="189" spans="1:15" x14ac:dyDescent="0.2">
      <c r="A189" s="172" t="s">
        <v>31</v>
      </c>
      <c r="B189" s="172"/>
      <c r="C189" s="172"/>
      <c r="D189" s="172"/>
      <c r="E189" s="172"/>
      <c r="F189" s="172"/>
      <c r="G189" s="172"/>
      <c r="H189" s="172"/>
      <c r="I189" s="172"/>
      <c r="J189" s="172"/>
      <c r="K189" s="172"/>
      <c r="L189" s="172"/>
      <c r="M189" s="172"/>
      <c r="N189" s="172"/>
      <c r="O189" s="56">
        <f>ROUND(O188*O187,2)</f>
        <v>247.14</v>
      </c>
    </row>
    <row r="190" spans="1:15" ht="19.5" x14ac:dyDescent="0.2">
      <c r="A190" s="170" t="s">
        <v>30</v>
      </c>
      <c r="B190" s="170"/>
      <c r="C190" s="170"/>
      <c r="D190" s="170"/>
      <c r="E190" s="170"/>
      <c r="F190" s="170"/>
      <c r="G190" s="170"/>
      <c r="H190" s="170"/>
      <c r="I190" s="170"/>
      <c r="J190" s="170"/>
      <c r="K190" s="170"/>
      <c r="L190" s="58">
        <f>L187-(O188*L187)</f>
        <v>1714.4727750000002</v>
      </c>
      <c r="M190" s="58">
        <f>M187</f>
        <v>206.75</v>
      </c>
      <c r="N190" s="58">
        <f>N187</f>
        <v>2601.21</v>
      </c>
      <c r="O190" s="58">
        <f>O187-O189</f>
        <v>2187.7600000000002</v>
      </c>
    </row>
    <row r="191" spans="1:15" ht="19.5" x14ac:dyDescent="0.2">
      <c r="A191" s="170" t="s">
        <v>7</v>
      </c>
      <c r="B191" s="170"/>
      <c r="C191" s="170"/>
      <c r="D191" s="170"/>
      <c r="E191" s="170"/>
      <c r="F191" s="170"/>
      <c r="G191" s="170"/>
      <c r="H191" s="170"/>
      <c r="I191" s="170"/>
      <c r="J191" s="170"/>
      <c r="K191" s="170"/>
      <c r="L191" s="170"/>
      <c r="M191" s="170"/>
      <c r="N191" s="170"/>
      <c r="O191" s="98">
        <f>M190+N190+O190</f>
        <v>4995.72</v>
      </c>
    </row>
    <row r="192" spans="1:15" x14ac:dyDescent="0.2">
      <c r="A192" s="59"/>
      <c r="B192" s="59"/>
      <c r="C192" s="59"/>
      <c r="D192" s="5" t="s">
        <v>4</v>
      </c>
    </row>
    <row r="193" spans="1:4" x14ac:dyDescent="0.2">
      <c r="A193" s="63"/>
      <c r="B193" s="63"/>
      <c r="C193" s="63"/>
      <c r="D193" s="5" t="s">
        <v>37</v>
      </c>
    </row>
  </sheetData>
  <mergeCells count="28">
    <mergeCell ref="A42:A44"/>
    <mergeCell ref="A40:A41"/>
    <mergeCell ref="A31:A33"/>
    <mergeCell ref="A34:A35"/>
    <mergeCell ref="A36:A37"/>
    <mergeCell ref="A38:A39"/>
    <mergeCell ref="A190:K190"/>
    <mergeCell ref="A191:N191"/>
    <mergeCell ref="A186:K186"/>
    <mergeCell ref="C3:K3"/>
    <mergeCell ref="A187:K187"/>
    <mergeCell ref="A188:N188"/>
    <mergeCell ref="A189:N189"/>
    <mergeCell ref="A11:A13"/>
    <mergeCell ref="A14:A15"/>
    <mergeCell ref="A16:A18"/>
    <mergeCell ref="A19:A20"/>
    <mergeCell ref="A21:A22"/>
    <mergeCell ref="A23:A24"/>
    <mergeCell ref="A25:A26"/>
    <mergeCell ref="A28:A30"/>
    <mergeCell ref="A45:A47"/>
    <mergeCell ref="B1:O1"/>
    <mergeCell ref="A2:O2"/>
    <mergeCell ref="L3:O7"/>
    <mergeCell ref="C4:K5"/>
    <mergeCell ref="C6:K6"/>
    <mergeCell ref="D7:K7"/>
  </mergeCells>
  <pageMargins left="0.7" right="0.7" top="0.75" bottom="0.75" header="0.3" footer="0.3"/>
  <pageSetup paperSize="9" scale="45"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Appoggio!$A$2:$A$5</xm:f>
          </x14:formula1>
          <xm:sqref>B6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pageSetUpPr fitToPage="1"/>
  </sheetPr>
  <dimension ref="A1:O193"/>
  <sheetViews>
    <sheetView topLeftCell="G170" zoomScaleNormal="100" workbookViewId="0">
      <selection activeCell="O191" sqref="A1:O191"/>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4" width="16" style="5" bestFit="1" customWidth="1"/>
    <col min="15" max="15" width="18" style="5" bestFit="1" customWidth="1"/>
    <col min="16" max="16384" width="26.7109375" style="5"/>
  </cols>
  <sheetData>
    <row r="1" spans="1:15" ht="100.5" customHeight="1" x14ac:dyDescent="0.2">
      <c r="A1" s="60"/>
      <c r="B1" s="152" t="s">
        <v>1560</v>
      </c>
      <c r="C1" s="153"/>
      <c r="D1" s="153"/>
      <c r="E1" s="153"/>
      <c r="F1" s="153"/>
      <c r="G1" s="153"/>
      <c r="H1" s="153"/>
      <c r="I1" s="153"/>
      <c r="J1" s="153"/>
      <c r="K1" s="153"/>
      <c r="L1" s="153"/>
      <c r="M1" s="153"/>
      <c r="N1" s="153"/>
      <c r="O1" s="154"/>
    </row>
    <row r="2" spans="1:15" ht="19.5" x14ac:dyDescent="0.25">
      <c r="A2" s="149" t="s">
        <v>1559</v>
      </c>
      <c r="B2" s="150"/>
      <c r="C2" s="150"/>
      <c r="D2" s="150"/>
      <c r="E2" s="150"/>
      <c r="F2" s="150"/>
      <c r="G2" s="150"/>
      <c r="H2" s="150"/>
      <c r="I2" s="150"/>
      <c r="J2" s="150"/>
      <c r="K2" s="150"/>
      <c r="L2" s="150"/>
      <c r="M2" s="150"/>
      <c r="N2" s="150"/>
      <c r="O2" s="151"/>
    </row>
    <row r="3" spans="1:15" x14ac:dyDescent="0.2">
      <c r="A3" s="30" t="s">
        <v>0</v>
      </c>
      <c r="B3" s="131" t="str">
        <f>INTESTAZIONE!B2</f>
        <v>Tecnocostruzioni s.r.l.</v>
      </c>
      <c r="C3" s="155" t="s">
        <v>1558</v>
      </c>
      <c r="D3" s="156"/>
      <c r="E3" s="156"/>
      <c r="F3" s="156"/>
      <c r="G3" s="156"/>
      <c r="H3" s="156"/>
      <c r="I3" s="156"/>
      <c r="J3" s="156"/>
      <c r="K3" s="157"/>
      <c r="L3" s="155"/>
      <c r="M3" s="155"/>
      <c r="N3" s="156"/>
      <c r="O3" s="157"/>
    </row>
    <row r="4" spans="1:15" ht="30" customHeight="1" x14ac:dyDescent="0.2">
      <c r="A4" s="30" t="s">
        <v>1</v>
      </c>
      <c r="B4" s="108" t="str">
        <f>INTESTAZIONE!F4</f>
        <v>Luglio 2024</v>
      </c>
      <c r="C4" s="190"/>
      <c r="D4" s="190"/>
      <c r="E4" s="190"/>
      <c r="F4" s="190"/>
      <c r="G4" s="190"/>
      <c r="H4" s="190"/>
      <c r="I4" s="190"/>
      <c r="J4" s="190"/>
      <c r="K4" s="190"/>
      <c r="L4" s="158"/>
      <c r="M4" s="158"/>
      <c r="N4" s="159"/>
      <c r="O4" s="160"/>
    </row>
    <row r="5" spans="1:15" x14ac:dyDescent="0.2">
      <c r="A5" s="30" t="s">
        <v>2</v>
      </c>
      <c r="B5" s="123" t="s">
        <v>1601</v>
      </c>
      <c r="C5" s="190"/>
      <c r="D5" s="190"/>
      <c r="E5" s="190"/>
      <c r="F5" s="190"/>
      <c r="G5" s="190"/>
      <c r="H5" s="190"/>
      <c r="I5" s="190"/>
      <c r="J5" s="190"/>
      <c r="K5" s="190"/>
      <c r="L5" s="158"/>
      <c r="M5" s="158"/>
      <c r="N5" s="159"/>
      <c r="O5" s="160"/>
    </row>
    <row r="6" spans="1:15" x14ac:dyDescent="0.2">
      <c r="A6" s="83" t="s">
        <v>39</v>
      </c>
      <c r="B6" s="30" t="s">
        <v>1563</v>
      </c>
      <c r="C6" s="171" t="s">
        <v>40</v>
      </c>
      <c r="D6" s="171"/>
      <c r="E6" s="171"/>
      <c r="F6" s="171"/>
      <c r="G6" s="171"/>
      <c r="H6" s="171"/>
      <c r="I6" s="171"/>
      <c r="J6" s="171"/>
      <c r="K6" s="171"/>
      <c r="L6" s="158"/>
      <c r="M6" s="158"/>
      <c r="N6" s="159"/>
      <c r="O6" s="160"/>
    </row>
    <row r="7" spans="1:15" x14ac:dyDescent="0.2">
      <c r="A7" s="84" t="s">
        <v>1557</v>
      </c>
      <c r="B7" s="30" t="s">
        <v>1603</v>
      </c>
      <c r="C7" s="109" t="s">
        <v>1609</v>
      </c>
      <c r="D7" s="171" t="s">
        <v>41</v>
      </c>
      <c r="E7" s="171"/>
      <c r="F7" s="171"/>
      <c r="G7" s="171"/>
      <c r="H7" s="171"/>
      <c r="I7" s="171"/>
      <c r="J7" s="171"/>
      <c r="K7" s="171"/>
      <c r="L7" s="158"/>
      <c r="M7" s="158"/>
      <c r="N7" s="159"/>
      <c r="O7" s="160"/>
    </row>
    <row r="8" spans="1:15" ht="63.75" x14ac:dyDescent="0.2">
      <c r="A8" s="48" t="s">
        <v>1599</v>
      </c>
      <c r="B8" s="49" t="s">
        <v>9</v>
      </c>
      <c r="C8" s="49" t="s">
        <v>1568</v>
      </c>
      <c r="D8" s="49" t="s">
        <v>3</v>
      </c>
      <c r="E8" s="49" t="s">
        <v>13</v>
      </c>
      <c r="F8" s="49" t="s">
        <v>14</v>
      </c>
      <c r="G8" s="49" t="s">
        <v>16</v>
      </c>
      <c r="H8" s="49" t="s">
        <v>17</v>
      </c>
      <c r="I8" s="49" t="s">
        <v>18</v>
      </c>
      <c r="J8" s="49" t="s">
        <v>15</v>
      </c>
      <c r="K8" s="49" t="s">
        <v>23</v>
      </c>
      <c r="L8" s="49" t="s">
        <v>1556</v>
      </c>
      <c r="M8" s="49" t="s">
        <v>26</v>
      </c>
      <c r="N8" s="49" t="s">
        <v>25</v>
      </c>
      <c r="O8" s="49" t="s">
        <v>24</v>
      </c>
    </row>
    <row r="9" spans="1:15" x14ac:dyDescent="0.2">
      <c r="A9" s="65"/>
      <c r="B9" s="61"/>
      <c r="C9" s="61"/>
      <c r="D9" s="61"/>
      <c r="E9" s="61"/>
      <c r="F9" s="61"/>
      <c r="G9" s="61"/>
      <c r="H9" s="61"/>
      <c r="I9" s="61"/>
      <c r="J9" s="61"/>
      <c r="K9" s="99"/>
      <c r="L9" s="51">
        <f t="shared" ref="L9:L72" si="0">G9*K9</f>
        <v>0</v>
      </c>
      <c r="M9" s="51">
        <f t="shared" ref="M9:M176" si="1">K9*H9</f>
        <v>0</v>
      </c>
      <c r="N9" s="51">
        <f t="shared" ref="N9:N176" si="2">K9*I9</f>
        <v>0</v>
      </c>
      <c r="O9" s="51">
        <f t="shared" ref="O9:O176" si="3">J9*K9</f>
        <v>0</v>
      </c>
    </row>
    <row r="10" spans="1:15" x14ac:dyDescent="0.2">
      <c r="A10" s="65"/>
      <c r="B10" s="61"/>
      <c r="C10" s="61"/>
      <c r="D10" s="61"/>
      <c r="E10" s="61"/>
      <c r="F10" s="61"/>
      <c r="G10" s="61"/>
      <c r="H10" s="61"/>
      <c r="I10" s="61"/>
      <c r="J10" s="61"/>
      <c r="K10" s="99"/>
      <c r="L10" s="51">
        <f t="shared" si="0"/>
        <v>0</v>
      </c>
      <c r="M10" s="51">
        <f t="shared" si="1"/>
        <v>0</v>
      </c>
      <c r="N10" s="51">
        <f t="shared" si="2"/>
        <v>0</v>
      </c>
      <c r="O10" s="51">
        <f t="shared" si="3"/>
        <v>0</v>
      </c>
    </row>
    <row r="11" spans="1:15" x14ac:dyDescent="0.2">
      <c r="A11" s="65"/>
      <c r="B11" s="61"/>
      <c r="C11" s="61"/>
      <c r="D11" s="61"/>
      <c r="E11" s="61"/>
      <c r="F11" s="61"/>
      <c r="G11" s="61"/>
      <c r="H11" s="61"/>
      <c r="I11" s="61"/>
      <c r="J11" s="61"/>
      <c r="K11" s="99"/>
      <c r="L11" s="51">
        <f t="shared" si="0"/>
        <v>0</v>
      </c>
      <c r="M11" s="51">
        <f t="shared" si="1"/>
        <v>0</v>
      </c>
      <c r="N11" s="51">
        <f t="shared" si="2"/>
        <v>0</v>
      </c>
      <c r="O11" s="51">
        <f t="shared" si="3"/>
        <v>0</v>
      </c>
    </row>
    <row r="12" spans="1:15" x14ac:dyDescent="0.2">
      <c r="A12" s="65"/>
      <c r="B12" s="61"/>
      <c r="C12" s="61"/>
      <c r="D12" s="61"/>
      <c r="E12" s="61"/>
      <c r="F12" s="61"/>
      <c r="G12" s="61"/>
      <c r="H12" s="61"/>
      <c r="I12" s="61"/>
      <c r="J12" s="61"/>
      <c r="K12" s="99"/>
      <c r="L12" s="51">
        <f t="shared" si="0"/>
        <v>0</v>
      </c>
      <c r="M12" s="51">
        <f t="shared" si="1"/>
        <v>0</v>
      </c>
      <c r="N12" s="51">
        <f t="shared" si="2"/>
        <v>0</v>
      </c>
      <c r="O12" s="51">
        <f t="shared" si="3"/>
        <v>0</v>
      </c>
    </row>
    <row r="13" spans="1:15" x14ac:dyDescent="0.2">
      <c r="A13" s="65"/>
      <c r="B13" s="61"/>
      <c r="C13" s="61"/>
      <c r="D13" s="61"/>
      <c r="E13" s="61"/>
      <c r="F13" s="61"/>
      <c r="G13" s="61"/>
      <c r="H13" s="61"/>
      <c r="I13" s="61"/>
      <c r="J13" s="61"/>
      <c r="K13" s="99"/>
      <c r="L13" s="51">
        <f t="shared" si="0"/>
        <v>0</v>
      </c>
      <c r="M13" s="51">
        <f t="shared" si="1"/>
        <v>0</v>
      </c>
      <c r="N13" s="51">
        <f t="shared" si="2"/>
        <v>0</v>
      </c>
      <c r="O13" s="51">
        <f t="shared" si="3"/>
        <v>0</v>
      </c>
    </row>
    <row r="14" spans="1:15" x14ac:dyDescent="0.2">
      <c r="A14" s="65"/>
      <c r="B14" s="61"/>
      <c r="C14" s="61"/>
      <c r="D14" s="61"/>
      <c r="E14" s="61"/>
      <c r="F14" s="61"/>
      <c r="G14" s="61"/>
      <c r="H14" s="61"/>
      <c r="I14" s="61"/>
      <c r="J14" s="61"/>
      <c r="K14" s="99"/>
      <c r="L14" s="51">
        <f t="shared" si="0"/>
        <v>0</v>
      </c>
      <c r="M14" s="51">
        <f t="shared" si="1"/>
        <v>0</v>
      </c>
      <c r="N14" s="51">
        <f t="shared" si="2"/>
        <v>0</v>
      </c>
      <c r="O14" s="51">
        <f t="shared" si="3"/>
        <v>0</v>
      </c>
    </row>
    <row r="15" spans="1:15" x14ac:dyDescent="0.2">
      <c r="A15" s="65"/>
      <c r="B15" s="61"/>
      <c r="C15" s="61"/>
      <c r="D15" s="61"/>
      <c r="E15" s="61"/>
      <c r="F15" s="61"/>
      <c r="G15" s="61"/>
      <c r="H15" s="61"/>
      <c r="I15" s="61"/>
      <c r="J15" s="61"/>
      <c r="K15" s="99"/>
      <c r="L15" s="51">
        <f t="shared" si="0"/>
        <v>0</v>
      </c>
      <c r="M15" s="51">
        <f t="shared" si="1"/>
        <v>0</v>
      </c>
      <c r="N15" s="51">
        <f t="shared" si="2"/>
        <v>0</v>
      </c>
      <c r="O15" s="51">
        <f t="shared" si="3"/>
        <v>0</v>
      </c>
    </row>
    <row r="16" spans="1:15" x14ac:dyDescent="0.2">
      <c r="A16" s="65"/>
      <c r="B16" s="61"/>
      <c r="C16" s="61"/>
      <c r="D16" s="61"/>
      <c r="E16" s="61"/>
      <c r="F16" s="61"/>
      <c r="G16" s="61"/>
      <c r="H16" s="61"/>
      <c r="I16" s="61"/>
      <c r="J16" s="61"/>
      <c r="K16" s="99"/>
      <c r="L16" s="51">
        <f t="shared" si="0"/>
        <v>0</v>
      </c>
      <c r="M16" s="51">
        <f t="shared" si="1"/>
        <v>0</v>
      </c>
      <c r="N16" s="51">
        <f t="shared" si="2"/>
        <v>0</v>
      </c>
      <c r="O16" s="51">
        <f t="shared" si="3"/>
        <v>0</v>
      </c>
    </row>
    <row r="17" spans="1:15" x14ac:dyDescent="0.2">
      <c r="A17" s="65"/>
      <c r="B17" s="61"/>
      <c r="C17" s="61"/>
      <c r="D17" s="61"/>
      <c r="E17" s="61"/>
      <c r="F17" s="61"/>
      <c r="G17" s="61"/>
      <c r="H17" s="61"/>
      <c r="I17" s="61"/>
      <c r="J17" s="61"/>
      <c r="K17" s="99"/>
      <c r="L17" s="51">
        <f t="shared" si="0"/>
        <v>0</v>
      </c>
      <c r="M17" s="51">
        <f t="shared" si="1"/>
        <v>0</v>
      </c>
      <c r="N17" s="51">
        <f t="shared" si="2"/>
        <v>0</v>
      </c>
      <c r="O17" s="51">
        <f t="shared" si="3"/>
        <v>0</v>
      </c>
    </row>
    <row r="18" spans="1:15" x14ac:dyDescent="0.2">
      <c r="A18" s="65"/>
      <c r="B18" s="61"/>
      <c r="C18" s="61"/>
      <c r="D18" s="61"/>
      <c r="E18" s="61"/>
      <c r="F18" s="61"/>
      <c r="G18" s="61"/>
      <c r="H18" s="61"/>
      <c r="I18" s="61"/>
      <c r="J18" s="61"/>
      <c r="K18" s="99"/>
      <c r="L18" s="51">
        <f t="shared" si="0"/>
        <v>0</v>
      </c>
      <c r="M18" s="51">
        <f t="shared" si="1"/>
        <v>0</v>
      </c>
      <c r="N18" s="51">
        <f t="shared" si="2"/>
        <v>0</v>
      </c>
      <c r="O18" s="51">
        <f t="shared" si="3"/>
        <v>0</v>
      </c>
    </row>
    <row r="19" spans="1:15" x14ac:dyDescent="0.2">
      <c r="A19" s="65"/>
      <c r="B19" s="61"/>
      <c r="C19" s="61"/>
      <c r="D19" s="61"/>
      <c r="E19" s="61"/>
      <c r="F19" s="61"/>
      <c r="G19" s="61"/>
      <c r="H19" s="61"/>
      <c r="I19" s="61"/>
      <c r="J19" s="61"/>
      <c r="K19" s="99"/>
      <c r="L19" s="51">
        <f t="shared" si="0"/>
        <v>0</v>
      </c>
      <c r="M19" s="51">
        <f t="shared" si="1"/>
        <v>0</v>
      </c>
      <c r="N19" s="51">
        <f t="shared" si="2"/>
        <v>0</v>
      </c>
      <c r="O19" s="51">
        <f t="shared" si="3"/>
        <v>0</v>
      </c>
    </row>
    <row r="20" spans="1:15" x14ac:dyDescent="0.2">
      <c r="A20" s="65"/>
      <c r="B20" s="61"/>
      <c r="C20" s="61"/>
      <c r="D20" s="61"/>
      <c r="E20" s="61"/>
      <c r="F20" s="61"/>
      <c r="G20" s="61"/>
      <c r="H20" s="61"/>
      <c r="I20" s="61"/>
      <c r="J20" s="61"/>
      <c r="K20" s="99"/>
      <c r="L20" s="51">
        <f t="shared" si="0"/>
        <v>0</v>
      </c>
      <c r="M20" s="51">
        <f t="shared" si="1"/>
        <v>0</v>
      </c>
      <c r="N20" s="51">
        <f t="shared" si="2"/>
        <v>0</v>
      </c>
      <c r="O20" s="51">
        <f t="shared" si="3"/>
        <v>0</v>
      </c>
    </row>
    <row r="21" spans="1:15" x14ac:dyDescent="0.2">
      <c r="A21" s="65"/>
      <c r="B21" s="61"/>
      <c r="C21" s="61"/>
      <c r="D21" s="61"/>
      <c r="E21" s="61"/>
      <c r="F21" s="61"/>
      <c r="G21" s="61"/>
      <c r="H21" s="61"/>
      <c r="I21" s="61"/>
      <c r="J21" s="61"/>
      <c r="K21" s="99"/>
      <c r="L21" s="51">
        <f t="shared" si="0"/>
        <v>0</v>
      </c>
      <c r="M21" s="51">
        <f t="shared" si="1"/>
        <v>0</v>
      </c>
      <c r="N21" s="51">
        <f t="shared" si="2"/>
        <v>0</v>
      </c>
      <c r="O21" s="51">
        <f t="shared" si="3"/>
        <v>0</v>
      </c>
    </row>
    <row r="22" spans="1:15" x14ac:dyDescent="0.2">
      <c r="A22" s="65"/>
      <c r="B22" s="61"/>
      <c r="C22" s="61"/>
      <c r="D22" s="61"/>
      <c r="E22" s="61"/>
      <c r="F22" s="61"/>
      <c r="G22" s="61"/>
      <c r="H22" s="61"/>
      <c r="I22" s="61"/>
      <c r="J22" s="61"/>
      <c r="K22" s="99"/>
      <c r="L22" s="51">
        <f t="shared" si="0"/>
        <v>0</v>
      </c>
      <c r="M22" s="51">
        <f t="shared" si="1"/>
        <v>0</v>
      </c>
      <c r="N22" s="51">
        <f t="shared" si="2"/>
        <v>0</v>
      </c>
      <c r="O22" s="51">
        <f t="shared" si="3"/>
        <v>0</v>
      </c>
    </row>
    <row r="23" spans="1:15" x14ac:dyDescent="0.2">
      <c r="A23" s="65"/>
      <c r="B23" s="61"/>
      <c r="C23" s="61"/>
      <c r="D23" s="61"/>
      <c r="E23" s="61"/>
      <c r="F23" s="61"/>
      <c r="G23" s="61"/>
      <c r="H23" s="61"/>
      <c r="I23" s="61"/>
      <c r="J23" s="61"/>
      <c r="K23" s="99"/>
      <c r="L23" s="51">
        <f t="shared" si="0"/>
        <v>0</v>
      </c>
      <c r="M23" s="51">
        <f t="shared" si="1"/>
        <v>0</v>
      </c>
      <c r="N23" s="51">
        <f t="shared" si="2"/>
        <v>0</v>
      </c>
      <c r="O23" s="51">
        <f t="shared" si="3"/>
        <v>0</v>
      </c>
    </row>
    <row r="24" spans="1:15" x14ac:dyDescent="0.2">
      <c r="A24" s="65"/>
      <c r="B24" s="61"/>
      <c r="C24" s="61"/>
      <c r="D24" s="61"/>
      <c r="E24" s="61"/>
      <c r="F24" s="61"/>
      <c r="G24" s="61"/>
      <c r="H24" s="61"/>
      <c r="I24" s="61"/>
      <c r="J24" s="61"/>
      <c r="K24" s="99"/>
      <c r="L24" s="51">
        <f t="shared" si="0"/>
        <v>0</v>
      </c>
      <c r="M24" s="51">
        <f t="shared" si="1"/>
        <v>0</v>
      </c>
      <c r="N24" s="51">
        <f t="shared" si="2"/>
        <v>0</v>
      </c>
      <c r="O24" s="51">
        <f t="shared" si="3"/>
        <v>0</v>
      </c>
    </row>
    <row r="25" spans="1:15" x14ac:dyDescent="0.2">
      <c r="A25" s="65"/>
      <c r="B25" s="61"/>
      <c r="C25" s="61"/>
      <c r="D25" s="61"/>
      <c r="E25" s="61"/>
      <c r="F25" s="61"/>
      <c r="G25" s="61"/>
      <c r="H25" s="61"/>
      <c r="I25" s="61"/>
      <c r="J25" s="61"/>
      <c r="K25" s="99"/>
      <c r="L25" s="51">
        <f t="shared" si="0"/>
        <v>0</v>
      </c>
      <c r="M25" s="51">
        <f t="shared" si="1"/>
        <v>0</v>
      </c>
      <c r="N25" s="51">
        <f t="shared" si="2"/>
        <v>0</v>
      </c>
      <c r="O25" s="51">
        <f t="shared" si="3"/>
        <v>0</v>
      </c>
    </row>
    <row r="26" spans="1:15" x14ac:dyDescent="0.2">
      <c r="A26" s="65"/>
      <c r="B26" s="61"/>
      <c r="C26" s="61"/>
      <c r="D26" s="61"/>
      <c r="E26" s="61"/>
      <c r="F26" s="61"/>
      <c r="G26" s="61"/>
      <c r="H26" s="61"/>
      <c r="I26" s="61"/>
      <c r="J26" s="61"/>
      <c r="K26" s="99"/>
      <c r="L26" s="51">
        <f t="shared" si="0"/>
        <v>0</v>
      </c>
      <c r="M26" s="51">
        <f t="shared" si="1"/>
        <v>0</v>
      </c>
      <c r="N26" s="51">
        <f t="shared" si="2"/>
        <v>0</v>
      </c>
      <c r="O26" s="51">
        <f t="shared" si="3"/>
        <v>0</v>
      </c>
    </row>
    <row r="27" spans="1:15" x14ac:dyDescent="0.2">
      <c r="A27" s="65"/>
      <c r="B27" s="61"/>
      <c r="C27" s="61"/>
      <c r="D27" s="61"/>
      <c r="E27" s="61"/>
      <c r="F27" s="61"/>
      <c r="G27" s="61"/>
      <c r="H27" s="61"/>
      <c r="I27" s="61"/>
      <c r="J27" s="61"/>
      <c r="K27" s="99"/>
      <c r="L27" s="51">
        <f t="shared" si="0"/>
        <v>0</v>
      </c>
      <c r="M27" s="51">
        <f t="shared" si="1"/>
        <v>0</v>
      </c>
      <c r="N27" s="51">
        <f t="shared" si="2"/>
        <v>0</v>
      </c>
      <c r="O27" s="51">
        <f t="shared" si="3"/>
        <v>0</v>
      </c>
    </row>
    <row r="28" spans="1:15" x14ac:dyDescent="0.2">
      <c r="A28" s="65"/>
      <c r="B28" s="61"/>
      <c r="C28" s="61"/>
      <c r="D28" s="61"/>
      <c r="E28" s="61"/>
      <c r="F28" s="61"/>
      <c r="G28" s="61"/>
      <c r="H28" s="61"/>
      <c r="I28" s="61"/>
      <c r="J28" s="61"/>
      <c r="K28" s="99"/>
      <c r="L28" s="51">
        <f t="shared" si="0"/>
        <v>0</v>
      </c>
      <c r="M28" s="51">
        <f t="shared" si="1"/>
        <v>0</v>
      </c>
      <c r="N28" s="51">
        <f t="shared" si="2"/>
        <v>0</v>
      </c>
      <c r="O28" s="51">
        <f t="shared" si="3"/>
        <v>0</v>
      </c>
    </row>
    <row r="29" spans="1:15" x14ac:dyDescent="0.2">
      <c r="A29" s="65"/>
      <c r="B29" s="61"/>
      <c r="C29" s="61"/>
      <c r="D29" s="61"/>
      <c r="E29" s="61"/>
      <c r="F29" s="61"/>
      <c r="G29" s="61"/>
      <c r="H29" s="61"/>
      <c r="I29" s="61"/>
      <c r="J29" s="61"/>
      <c r="K29" s="99"/>
      <c r="L29" s="51">
        <f t="shared" si="0"/>
        <v>0</v>
      </c>
      <c r="M29" s="51">
        <f t="shared" si="1"/>
        <v>0</v>
      </c>
      <c r="N29" s="51">
        <f t="shared" si="2"/>
        <v>0</v>
      </c>
      <c r="O29" s="51">
        <f t="shared" si="3"/>
        <v>0</v>
      </c>
    </row>
    <row r="30" spans="1:15" x14ac:dyDescent="0.2">
      <c r="A30" s="65"/>
      <c r="B30" s="61"/>
      <c r="C30" s="61"/>
      <c r="D30" s="61"/>
      <c r="E30" s="61"/>
      <c r="F30" s="61"/>
      <c r="G30" s="61"/>
      <c r="H30" s="61"/>
      <c r="I30" s="61"/>
      <c r="J30" s="61"/>
      <c r="K30" s="99"/>
      <c r="L30" s="51">
        <f t="shared" si="0"/>
        <v>0</v>
      </c>
      <c r="M30" s="51">
        <f t="shared" si="1"/>
        <v>0</v>
      </c>
      <c r="N30" s="51">
        <f t="shared" si="2"/>
        <v>0</v>
      </c>
      <c r="O30" s="51">
        <f t="shared" si="3"/>
        <v>0</v>
      </c>
    </row>
    <row r="31" spans="1:15" x14ac:dyDescent="0.2">
      <c r="A31" s="65"/>
      <c r="B31" s="61"/>
      <c r="C31" s="61"/>
      <c r="D31" s="61"/>
      <c r="E31" s="61"/>
      <c r="F31" s="61"/>
      <c r="G31" s="61"/>
      <c r="H31" s="61"/>
      <c r="I31" s="61"/>
      <c r="J31" s="61"/>
      <c r="K31" s="99"/>
      <c r="L31" s="51">
        <f t="shared" si="0"/>
        <v>0</v>
      </c>
      <c r="M31" s="51">
        <f t="shared" si="1"/>
        <v>0</v>
      </c>
      <c r="N31" s="51">
        <f t="shared" si="2"/>
        <v>0</v>
      </c>
      <c r="O31" s="51">
        <f t="shared" si="3"/>
        <v>0</v>
      </c>
    </row>
    <row r="32" spans="1:15" x14ac:dyDescent="0.2">
      <c r="A32" s="65"/>
      <c r="B32" s="61"/>
      <c r="C32" s="61"/>
      <c r="D32" s="61"/>
      <c r="E32" s="61"/>
      <c r="F32" s="61"/>
      <c r="G32" s="61"/>
      <c r="H32" s="61"/>
      <c r="I32" s="61"/>
      <c r="J32" s="61"/>
      <c r="K32" s="99"/>
      <c r="L32" s="51">
        <f t="shared" si="0"/>
        <v>0</v>
      </c>
      <c r="M32" s="51">
        <f t="shared" si="1"/>
        <v>0</v>
      </c>
      <c r="N32" s="51">
        <f t="shared" si="2"/>
        <v>0</v>
      </c>
      <c r="O32" s="51">
        <f t="shared" si="3"/>
        <v>0</v>
      </c>
    </row>
    <row r="33" spans="1:15" x14ac:dyDescent="0.2">
      <c r="A33" s="65"/>
      <c r="B33" s="61"/>
      <c r="C33" s="61"/>
      <c r="D33" s="61"/>
      <c r="E33" s="61"/>
      <c r="F33" s="61"/>
      <c r="G33" s="61"/>
      <c r="H33" s="61"/>
      <c r="I33" s="61"/>
      <c r="J33" s="61"/>
      <c r="K33" s="99"/>
      <c r="L33" s="51">
        <f t="shared" si="0"/>
        <v>0</v>
      </c>
      <c r="M33" s="51">
        <f t="shared" si="1"/>
        <v>0</v>
      </c>
      <c r="N33" s="51">
        <f t="shared" si="2"/>
        <v>0</v>
      </c>
      <c r="O33" s="51">
        <f t="shared" si="3"/>
        <v>0</v>
      </c>
    </row>
    <row r="34" spans="1:15" x14ac:dyDescent="0.2">
      <c r="A34" s="65"/>
      <c r="B34" s="61"/>
      <c r="C34" s="61"/>
      <c r="D34" s="61"/>
      <c r="E34" s="61"/>
      <c r="F34" s="61"/>
      <c r="G34" s="61"/>
      <c r="H34" s="61"/>
      <c r="I34" s="61"/>
      <c r="J34" s="61"/>
      <c r="K34" s="99"/>
      <c r="L34" s="51">
        <f t="shared" si="0"/>
        <v>0</v>
      </c>
      <c r="M34" s="51">
        <f t="shared" si="1"/>
        <v>0</v>
      </c>
      <c r="N34" s="51">
        <f t="shared" si="2"/>
        <v>0</v>
      </c>
      <c r="O34" s="51">
        <f t="shared" si="3"/>
        <v>0</v>
      </c>
    </row>
    <row r="35" spans="1:15" x14ac:dyDescent="0.2">
      <c r="A35" s="65"/>
      <c r="B35" s="61"/>
      <c r="C35" s="61"/>
      <c r="D35" s="61"/>
      <c r="E35" s="61"/>
      <c r="F35" s="61"/>
      <c r="G35" s="61"/>
      <c r="H35" s="61"/>
      <c r="I35" s="61"/>
      <c r="J35" s="61"/>
      <c r="K35" s="99"/>
      <c r="L35" s="51">
        <f t="shared" si="0"/>
        <v>0</v>
      </c>
      <c r="M35" s="51">
        <f t="shared" si="1"/>
        <v>0</v>
      </c>
      <c r="N35" s="51">
        <f t="shared" si="2"/>
        <v>0</v>
      </c>
      <c r="O35" s="51">
        <f t="shared" si="3"/>
        <v>0</v>
      </c>
    </row>
    <row r="36" spans="1:15" x14ac:dyDescent="0.2">
      <c r="A36" s="65"/>
      <c r="B36" s="61"/>
      <c r="C36" s="61"/>
      <c r="D36" s="61"/>
      <c r="E36" s="61"/>
      <c r="F36" s="61"/>
      <c r="G36" s="61"/>
      <c r="H36" s="61"/>
      <c r="I36" s="61"/>
      <c r="J36" s="61"/>
      <c r="K36" s="99"/>
      <c r="L36" s="51">
        <f t="shared" si="0"/>
        <v>0</v>
      </c>
      <c r="M36" s="51">
        <f t="shared" si="1"/>
        <v>0</v>
      </c>
      <c r="N36" s="51">
        <f t="shared" si="2"/>
        <v>0</v>
      </c>
      <c r="O36" s="51">
        <f t="shared" si="3"/>
        <v>0</v>
      </c>
    </row>
    <row r="37" spans="1:15" x14ac:dyDescent="0.2">
      <c r="A37" s="65"/>
      <c r="B37" s="61"/>
      <c r="C37" s="61"/>
      <c r="D37" s="61"/>
      <c r="E37" s="61"/>
      <c r="F37" s="61"/>
      <c r="G37" s="61"/>
      <c r="H37" s="61"/>
      <c r="I37" s="61"/>
      <c r="J37" s="61"/>
      <c r="K37" s="99"/>
      <c r="L37" s="51">
        <f t="shared" si="0"/>
        <v>0</v>
      </c>
      <c r="M37" s="51">
        <f t="shared" si="1"/>
        <v>0</v>
      </c>
      <c r="N37" s="51">
        <f t="shared" si="2"/>
        <v>0</v>
      </c>
      <c r="O37" s="51">
        <f t="shared" si="3"/>
        <v>0</v>
      </c>
    </row>
    <row r="38" spans="1:15" x14ac:dyDescent="0.2">
      <c r="A38" s="65"/>
      <c r="B38" s="61"/>
      <c r="C38" s="61"/>
      <c r="D38" s="61"/>
      <c r="E38" s="61"/>
      <c r="F38" s="61"/>
      <c r="G38" s="61"/>
      <c r="H38" s="61"/>
      <c r="I38" s="61"/>
      <c r="J38" s="61"/>
      <c r="K38" s="99"/>
      <c r="L38" s="51">
        <f t="shared" si="0"/>
        <v>0</v>
      </c>
      <c r="M38" s="51">
        <f t="shared" si="1"/>
        <v>0</v>
      </c>
      <c r="N38" s="51">
        <f t="shared" si="2"/>
        <v>0</v>
      </c>
      <c r="O38" s="51">
        <f t="shared" si="3"/>
        <v>0</v>
      </c>
    </row>
    <row r="39" spans="1:15" x14ac:dyDescent="0.2">
      <c r="A39" s="65"/>
      <c r="B39" s="61"/>
      <c r="C39" s="61"/>
      <c r="D39" s="61"/>
      <c r="E39" s="61"/>
      <c r="F39" s="61"/>
      <c r="G39" s="61"/>
      <c r="H39" s="61"/>
      <c r="I39" s="61"/>
      <c r="J39" s="61"/>
      <c r="K39" s="99"/>
      <c r="L39" s="51">
        <f t="shared" si="0"/>
        <v>0</v>
      </c>
      <c r="M39" s="51">
        <f t="shared" si="1"/>
        <v>0</v>
      </c>
      <c r="N39" s="51">
        <f t="shared" si="2"/>
        <v>0</v>
      </c>
      <c r="O39" s="51">
        <f t="shared" si="3"/>
        <v>0</v>
      </c>
    </row>
    <row r="40" spans="1:15" x14ac:dyDescent="0.2">
      <c r="A40" s="65"/>
      <c r="B40" s="61"/>
      <c r="C40" s="61"/>
      <c r="D40" s="61"/>
      <c r="E40" s="61"/>
      <c r="F40" s="61"/>
      <c r="G40" s="61"/>
      <c r="H40" s="61"/>
      <c r="I40" s="61"/>
      <c r="J40" s="61"/>
      <c r="K40" s="99"/>
      <c r="L40" s="51">
        <f t="shared" si="0"/>
        <v>0</v>
      </c>
      <c r="M40" s="51">
        <f t="shared" si="1"/>
        <v>0</v>
      </c>
      <c r="N40" s="51">
        <f t="shared" si="2"/>
        <v>0</v>
      </c>
      <c r="O40" s="51">
        <f t="shared" si="3"/>
        <v>0</v>
      </c>
    </row>
    <row r="41" spans="1:15" x14ac:dyDescent="0.2">
      <c r="A41" s="65"/>
      <c r="B41" s="61"/>
      <c r="C41" s="61"/>
      <c r="D41" s="61"/>
      <c r="E41" s="61"/>
      <c r="F41" s="61"/>
      <c r="G41" s="61"/>
      <c r="H41" s="61"/>
      <c r="I41" s="61"/>
      <c r="J41" s="61"/>
      <c r="K41" s="99"/>
      <c r="L41" s="51">
        <f t="shared" si="0"/>
        <v>0</v>
      </c>
      <c r="M41" s="51">
        <f t="shared" si="1"/>
        <v>0</v>
      </c>
      <c r="N41" s="51">
        <f t="shared" si="2"/>
        <v>0</v>
      </c>
      <c r="O41" s="51">
        <f t="shared" si="3"/>
        <v>0</v>
      </c>
    </row>
    <row r="42" spans="1:15" x14ac:dyDescent="0.2">
      <c r="A42" s="65"/>
      <c r="B42" s="61"/>
      <c r="C42" s="61"/>
      <c r="D42" s="61"/>
      <c r="E42" s="61"/>
      <c r="F42" s="61"/>
      <c r="G42" s="61"/>
      <c r="H42" s="61"/>
      <c r="I42" s="61"/>
      <c r="J42" s="61"/>
      <c r="K42" s="99"/>
      <c r="L42" s="51">
        <f t="shared" si="0"/>
        <v>0</v>
      </c>
      <c r="M42" s="51">
        <f t="shared" si="1"/>
        <v>0</v>
      </c>
      <c r="N42" s="51">
        <f t="shared" si="2"/>
        <v>0</v>
      </c>
      <c r="O42" s="51">
        <f t="shared" si="3"/>
        <v>0</v>
      </c>
    </row>
    <row r="43" spans="1:15" x14ac:dyDescent="0.2">
      <c r="A43" s="65"/>
      <c r="B43" s="61"/>
      <c r="C43" s="61"/>
      <c r="D43" s="61"/>
      <c r="E43" s="61"/>
      <c r="F43" s="61"/>
      <c r="G43" s="61"/>
      <c r="H43" s="61"/>
      <c r="I43" s="61"/>
      <c r="J43" s="61"/>
      <c r="K43" s="99"/>
      <c r="L43" s="51">
        <f t="shared" si="0"/>
        <v>0</v>
      </c>
      <c r="M43" s="51">
        <f t="shared" si="1"/>
        <v>0</v>
      </c>
      <c r="N43" s="51">
        <f t="shared" si="2"/>
        <v>0</v>
      </c>
      <c r="O43" s="51">
        <f t="shared" si="3"/>
        <v>0</v>
      </c>
    </row>
    <row r="44" spans="1:15" x14ac:dyDescent="0.2">
      <c r="A44" s="65"/>
      <c r="B44" s="61"/>
      <c r="C44" s="61"/>
      <c r="D44" s="61"/>
      <c r="E44" s="61"/>
      <c r="F44" s="61"/>
      <c r="G44" s="61"/>
      <c r="H44" s="61"/>
      <c r="I44" s="61"/>
      <c r="J44" s="61"/>
      <c r="K44" s="99"/>
      <c r="L44" s="51">
        <f t="shared" si="0"/>
        <v>0</v>
      </c>
      <c r="M44" s="51">
        <f t="shared" si="1"/>
        <v>0</v>
      </c>
      <c r="N44" s="51">
        <f t="shared" si="2"/>
        <v>0</v>
      </c>
      <c r="O44" s="51">
        <f t="shared" si="3"/>
        <v>0</v>
      </c>
    </row>
    <row r="45" spans="1:15" x14ac:dyDescent="0.2">
      <c r="A45" s="65"/>
      <c r="B45" s="61"/>
      <c r="C45" s="61"/>
      <c r="D45" s="61"/>
      <c r="E45" s="61"/>
      <c r="F45" s="61"/>
      <c r="G45" s="61"/>
      <c r="H45" s="61"/>
      <c r="I45" s="61"/>
      <c r="J45" s="61"/>
      <c r="K45" s="99"/>
      <c r="L45" s="51">
        <f t="shared" si="0"/>
        <v>0</v>
      </c>
      <c r="M45" s="51">
        <f t="shared" si="1"/>
        <v>0</v>
      </c>
      <c r="N45" s="51">
        <f t="shared" si="2"/>
        <v>0</v>
      </c>
      <c r="O45" s="51">
        <f t="shared" si="3"/>
        <v>0</v>
      </c>
    </row>
    <row r="46" spans="1:15" x14ac:dyDescent="0.2">
      <c r="A46" s="65"/>
      <c r="B46" s="61"/>
      <c r="C46" s="61"/>
      <c r="D46" s="61"/>
      <c r="E46" s="61"/>
      <c r="F46" s="61"/>
      <c r="G46" s="61"/>
      <c r="H46" s="61"/>
      <c r="I46" s="61"/>
      <c r="J46" s="61"/>
      <c r="K46" s="99"/>
      <c r="L46" s="51">
        <f t="shared" si="0"/>
        <v>0</v>
      </c>
      <c r="M46" s="51">
        <f t="shared" si="1"/>
        <v>0</v>
      </c>
      <c r="N46" s="51">
        <f t="shared" si="2"/>
        <v>0</v>
      </c>
      <c r="O46" s="51">
        <f t="shared" si="3"/>
        <v>0</v>
      </c>
    </row>
    <row r="47" spans="1:15" x14ac:dyDescent="0.2">
      <c r="A47" s="65"/>
      <c r="B47" s="61"/>
      <c r="C47" s="61"/>
      <c r="D47" s="61"/>
      <c r="E47" s="61"/>
      <c r="F47" s="61"/>
      <c r="G47" s="61"/>
      <c r="H47" s="61"/>
      <c r="I47" s="61"/>
      <c r="J47" s="61"/>
      <c r="K47" s="99"/>
      <c r="L47" s="51">
        <f t="shared" si="0"/>
        <v>0</v>
      </c>
      <c r="M47" s="51">
        <f t="shared" si="1"/>
        <v>0</v>
      </c>
      <c r="N47" s="51">
        <f t="shared" si="2"/>
        <v>0</v>
      </c>
      <c r="O47" s="51">
        <f t="shared" si="3"/>
        <v>0</v>
      </c>
    </row>
    <row r="48" spans="1:15" x14ac:dyDescent="0.2">
      <c r="A48" s="65"/>
      <c r="B48" s="61"/>
      <c r="C48" s="61"/>
      <c r="D48" s="61"/>
      <c r="E48" s="61"/>
      <c r="F48" s="61"/>
      <c r="G48" s="61"/>
      <c r="H48" s="61"/>
      <c r="I48" s="61"/>
      <c r="J48" s="61"/>
      <c r="K48" s="99"/>
      <c r="L48" s="51">
        <f t="shared" si="0"/>
        <v>0</v>
      </c>
      <c r="M48" s="51">
        <f t="shared" si="1"/>
        <v>0</v>
      </c>
      <c r="N48" s="51">
        <f t="shared" si="2"/>
        <v>0</v>
      </c>
      <c r="O48" s="51">
        <f t="shared" si="3"/>
        <v>0</v>
      </c>
    </row>
    <row r="49" spans="1:15" x14ac:dyDescent="0.2">
      <c r="A49" s="65"/>
      <c r="B49" s="61"/>
      <c r="C49" s="61"/>
      <c r="D49" s="61"/>
      <c r="E49" s="61"/>
      <c r="F49" s="61"/>
      <c r="G49" s="61"/>
      <c r="H49" s="61"/>
      <c r="I49" s="61"/>
      <c r="J49" s="61"/>
      <c r="K49" s="99"/>
      <c r="L49" s="51">
        <f t="shared" si="0"/>
        <v>0</v>
      </c>
      <c r="M49" s="51">
        <f t="shared" si="1"/>
        <v>0</v>
      </c>
      <c r="N49" s="51">
        <f t="shared" si="2"/>
        <v>0</v>
      </c>
      <c r="O49" s="51">
        <f t="shared" si="3"/>
        <v>0</v>
      </c>
    </row>
    <row r="50" spans="1:15" x14ac:dyDescent="0.2">
      <c r="A50" s="65"/>
      <c r="B50" s="61"/>
      <c r="C50" s="61"/>
      <c r="D50" s="61"/>
      <c r="E50" s="61"/>
      <c r="F50" s="61"/>
      <c r="G50" s="61"/>
      <c r="H50" s="61"/>
      <c r="I50" s="61"/>
      <c r="J50" s="61"/>
      <c r="K50" s="99"/>
      <c r="L50" s="51">
        <f t="shared" si="0"/>
        <v>0</v>
      </c>
      <c r="M50" s="51">
        <f t="shared" si="1"/>
        <v>0</v>
      </c>
      <c r="N50" s="51">
        <f t="shared" si="2"/>
        <v>0</v>
      </c>
      <c r="O50" s="51">
        <f t="shared" si="3"/>
        <v>0</v>
      </c>
    </row>
    <row r="51" spans="1:15" x14ac:dyDescent="0.2">
      <c r="A51" s="65"/>
      <c r="B51" s="61"/>
      <c r="C51" s="61"/>
      <c r="D51" s="61"/>
      <c r="E51" s="61"/>
      <c r="F51" s="61"/>
      <c r="G51" s="61"/>
      <c r="H51" s="61"/>
      <c r="I51" s="61"/>
      <c r="J51" s="61"/>
      <c r="K51" s="99"/>
      <c r="L51" s="51">
        <f t="shared" si="0"/>
        <v>0</v>
      </c>
      <c r="M51" s="51">
        <f t="shared" si="1"/>
        <v>0</v>
      </c>
      <c r="N51" s="51">
        <f t="shared" si="2"/>
        <v>0</v>
      </c>
      <c r="O51" s="51">
        <f t="shared" si="3"/>
        <v>0</v>
      </c>
    </row>
    <row r="52" spans="1:15" x14ac:dyDescent="0.2">
      <c r="A52" s="65"/>
      <c r="B52" s="61"/>
      <c r="C52" s="61"/>
      <c r="D52" s="61"/>
      <c r="E52" s="61"/>
      <c r="F52" s="61"/>
      <c r="G52" s="61"/>
      <c r="H52" s="61"/>
      <c r="I52" s="61"/>
      <c r="J52" s="61"/>
      <c r="K52" s="99"/>
      <c r="L52" s="51">
        <f t="shared" si="0"/>
        <v>0</v>
      </c>
      <c r="M52" s="51">
        <f t="shared" si="1"/>
        <v>0</v>
      </c>
      <c r="N52" s="51">
        <f t="shared" si="2"/>
        <v>0</v>
      </c>
      <c r="O52" s="51">
        <f t="shared" si="3"/>
        <v>0</v>
      </c>
    </row>
    <row r="53" spans="1:15" x14ac:dyDescent="0.2">
      <c r="A53" s="65"/>
      <c r="B53" s="61"/>
      <c r="C53" s="61"/>
      <c r="D53" s="61"/>
      <c r="E53" s="61"/>
      <c r="F53" s="61"/>
      <c r="G53" s="61"/>
      <c r="H53" s="61"/>
      <c r="I53" s="61"/>
      <c r="J53" s="61"/>
      <c r="K53" s="99"/>
      <c r="L53" s="51">
        <f t="shared" si="0"/>
        <v>0</v>
      </c>
      <c r="M53" s="51">
        <f t="shared" si="1"/>
        <v>0</v>
      </c>
      <c r="N53" s="51">
        <f t="shared" si="2"/>
        <v>0</v>
      </c>
      <c r="O53" s="51">
        <f t="shared" si="3"/>
        <v>0</v>
      </c>
    </row>
    <row r="54" spans="1:15" x14ac:dyDescent="0.2">
      <c r="A54" s="65"/>
      <c r="B54" s="61"/>
      <c r="C54" s="61"/>
      <c r="D54" s="61"/>
      <c r="E54" s="61"/>
      <c r="F54" s="61"/>
      <c r="G54" s="61"/>
      <c r="H54" s="61"/>
      <c r="I54" s="61"/>
      <c r="J54" s="61"/>
      <c r="K54" s="99"/>
      <c r="L54" s="51">
        <f t="shared" si="0"/>
        <v>0</v>
      </c>
      <c r="M54" s="51">
        <f t="shared" si="1"/>
        <v>0</v>
      </c>
      <c r="N54" s="51">
        <f t="shared" si="2"/>
        <v>0</v>
      </c>
      <c r="O54" s="51">
        <f t="shared" si="3"/>
        <v>0</v>
      </c>
    </row>
    <row r="55" spans="1:15" x14ac:dyDescent="0.2">
      <c r="A55" s="65"/>
      <c r="B55" s="61"/>
      <c r="C55" s="61"/>
      <c r="D55" s="61"/>
      <c r="E55" s="61"/>
      <c r="F55" s="61"/>
      <c r="G55" s="61"/>
      <c r="H55" s="61"/>
      <c r="I55" s="61"/>
      <c r="J55" s="61"/>
      <c r="K55" s="99"/>
      <c r="L55" s="51">
        <f t="shared" si="0"/>
        <v>0</v>
      </c>
      <c r="M55" s="51">
        <f t="shared" si="1"/>
        <v>0</v>
      </c>
      <c r="N55" s="51">
        <f t="shared" si="2"/>
        <v>0</v>
      </c>
      <c r="O55" s="51">
        <f t="shared" si="3"/>
        <v>0</v>
      </c>
    </row>
    <row r="56" spans="1:15" x14ac:dyDescent="0.2">
      <c r="A56" s="65"/>
      <c r="B56" s="61"/>
      <c r="C56" s="61"/>
      <c r="D56" s="61"/>
      <c r="E56" s="61"/>
      <c r="F56" s="61"/>
      <c r="G56" s="61"/>
      <c r="H56" s="61"/>
      <c r="I56" s="61"/>
      <c r="J56" s="61"/>
      <c r="K56" s="99"/>
      <c r="L56" s="51">
        <f t="shared" si="0"/>
        <v>0</v>
      </c>
      <c r="M56" s="51">
        <f t="shared" si="1"/>
        <v>0</v>
      </c>
      <c r="N56" s="51">
        <f t="shared" si="2"/>
        <v>0</v>
      </c>
      <c r="O56" s="51">
        <f t="shared" si="3"/>
        <v>0</v>
      </c>
    </row>
    <row r="57" spans="1:15" x14ac:dyDescent="0.2">
      <c r="A57" s="65"/>
      <c r="B57" s="61"/>
      <c r="C57" s="61"/>
      <c r="D57" s="61"/>
      <c r="E57" s="61"/>
      <c r="F57" s="61"/>
      <c r="G57" s="61"/>
      <c r="H57" s="61"/>
      <c r="I57" s="61"/>
      <c r="J57" s="61"/>
      <c r="K57" s="99"/>
      <c r="L57" s="51">
        <f t="shared" si="0"/>
        <v>0</v>
      </c>
      <c r="M57" s="51">
        <f t="shared" si="1"/>
        <v>0</v>
      </c>
      <c r="N57" s="51">
        <f t="shared" si="2"/>
        <v>0</v>
      </c>
      <c r="O57" s="51">
        <f t="shared" si="3"/>
        <v>0</v>
      </c>
    </row>
    <row r="58" spans="1:15" x14ac:dyDescent="0.2">
      <c r="A58" s="65"/>
      <c r="B58" s="61"/>
      <c r="C58" s="61"/>
      <c r="D58" s="61"/>
      <c r="E58" s="61"/>
      <c r="F58" s="61"/>
      <c r="G58" s="61"/>
      <c r="H58" s="61"/>
      <c r="I58" s="61"/>
      <c r="J58" s="61"/>
      <c r="K58" s="99"/>
      <c r="L58" s="51">
        <f t="shared" si="0"/>
        <v>0</v>
      </c>
      <c r="M58" s="51">
        <f t="shared" si="1"/>
        <v>0</v>
      </c>
      <c r="N58" s="51">
        <f t="shared" si="2"/>
        <v>0</v>
      </c>
      <c r="O58" s="51">
        <f t="shared" si="3"/>
        <v>0</v>
      </c>
    </row>
    <row r="59" spans="1:15" x14ac:dyDescent="0.2">
      <c r="A59" s="65"/>
      <c r="B59" s="61"/>
      <c r="C59" s="61"/>
      <c r="D59" s="61"/>
      <c r="E59" s="61"/>
      <c r="F59" s="61"/>
      <c r="G59" s="61"/>
      <c r="H59" s="61"/>
      <c r="I59" s="61"/>
      <c r="J59" s="61"/>
      <c r="K59" s="99"/>
      <c r="L59" s="51">
        <f t="shared" si="0"/>
        <v>0</v>
      </c>
      <c r="M59" s="51">
        <f t="shared" si="1"/>
        <v>0</v>
      </c>
      <c r="N59" s="51">
        <f t="shared" si="2"/>
        <v>0</v>
      </c>
      <c r="O59" s="51">
        <f t="shared" si="3"/>
        <v>0</v>
      </c>
    </row>
    <row r="60" spans="1:15" x14ac:dyDescent="0.2">
      <c r="A60" s="65"/>
      <c r="B60" s="61"/>
      <c r="C60" s="61"/>
      <c r="D60" s="61"/>
      <c r="E60" s="61"/>
      <c r="F60" s="61"/>
      <c r="G60" s="61"/>
      <c r="H60" s="61"/>
      <c r="I60" s="61"/>
      <c r="J60" s="61"/>
      <c r="K60" s="99"/>
      <c r="L60" s="51">
        <f t="shared" si="0"/>
        <v>0</v>
      </c>
      <c r="M60" s="51">
        <f t="shared" si="1"/>
        <v>0</v>
      </c>
      <c r="N60" s="51">
        <f t="shared" si="2"/>
        <v>0</v>
      </c>
      <c r="O60" s="51">
        <f t="shared" si="3"/>
        <v>0</v>
      </c>
    </row>
    <row r="61" spans="1:15" x14ac:dyDescent="0.2">
      <c r="A61" s="65"/>
      <c r="B61" s="61"/>
      <c r="C61" s="61"/>
      <c r="D61" s="61"/>
      <c r="E61" s="61"/>
      <c r="F61" s="61"/>
      <c r="G61" s="61"/>
      <c r="H61" s="61"/>
      <c r="I61" s="61"/>
      <c r="J61" s="61"/>
      <c r="K61" s="99"/>
      <c r="L61" s="51">
        <f t="shared" si="0"/>
        <v>0</v>
      </c>
      <c r="M61" s="51">
        <f t="shared" si="1"/>
        <v>0</v>
      </c>
      <c r="N61" s="51">
        <f t="shared" si="2"/>
        <v>0</v>
      </c>
      <c r="O61" s="51">
        <f t="shared" si="3"/>
        <v>0</v>
      </c>
    </row>
    <row r="62" spans="1:15" x14ac:dyDescent="0.2">
      <c r="A62" s="65"/>
      <c r="B62" s="61"/>
      <c r="C62" s="61"/>
      <c r="D62" s="61"/>
      <c r="E62" s="61"/>
      <c r="F62" s="61"/>
      <c r="G62" s="61"/>
      <c r="H62" s="61"/>
      <c r="I62" s="61"/>
      <c r="J62" s="61"/>
      <c r="K62" s="99"/>
      <c r="L62" s="51">
        <f t="shared" si="0"/>
        <v>0</v>
      </c>
      <c r="M62" s="51">
        <f t="shared" si="1"/>
        <v>0</v>
      </c>
      <c r="N62" s="51">
        <f t="shared" si="2"/>
        <v>0</v>
      </c>
      <c r="O62" s="51">
        <f t="shared" si="3"/>
        <v>0</v>
      </c>
    </row>
    <row r="63" spans="1:15" x14ac:dyDescent="0.2">
      <c r="A63" s="65"/>
      <c r="B63" s="61"/>
      <c r="C63" s="61"/>
      <c r="D63" s="61"/>
      <c r="E63" s="61"/>
      <c r="F63" s="61"/>
      <c r="G63" s="61"/>
      <c r="H63" s="61"/>
      <c r="I63" s="61"/>
      <c r="J63" s="61"/>
      <c r="K63" s="99"/>
      <c r="L63" s="51">
        <f t="shared" si="0"/>
        <v>0</v>
      </c>
      <c r="M63" s="51">
        <f t="shared" si="1"/>
        <v>0</v>
      </c>
      <c r="N63" s="51">
        <f t="shared" si="2"/>
        <v>0</v>
      </c>
      <c r="O63" s="51">
        <f t="shared" si="3"/>
        <v>0</v>
      </c>
    </row>
    <row r="64" spans="1:15" x14ac:dyDescent="0.2">
      <c r="A64" s="65"/>
      <c r="B64" s="61"/>
      <c r="C64" s="61"/>
      <c r="D64" s="61"/>
      <c r="E64" s="61"/>
      <c r="F64" s="61"/>
      <c r="G64" s="61"/>
      <c r="H64" s="61"/>
      <c r="I64" s="61"/>
      <c r="J64" s="61"/>
      <c r="K64" s="99"/>
      <c r="L64" s="51">
        <f t="shared" si="0"/>
        <v>0</v>
      </c>
      <c r="M64" s="51">
        <f t="shared" si="1"/>
        <v>0</v>
      </c>
      <c r="N64" s="51">
        <f t="shared" si="2"/>
        <v>0</v>
      </c>
      <c r="O64" s="51">
        <f t="shared" si="3"/>
        <v>0</v>
      </c>
    </row>
    <row r="65" spans="1:15" x14ac:dyDescent="0.2">
      <c r="A65" s="65"/>
      <c r="B65" s="61"/>
      <c r="C65" s="61"/>
      <c r="D65" s="61"/>
      <c r="E65" s="61"/>
      <c r="F65" s="61"/>
      <c r="G65" s="61"/>
      <c r="H65" s="61"/>
      <c r="I65" s="61"/>
      <c r="J65" s="61"/>
      <c r="K65" s="99"/>
      <c r="L65" s="51">
        <f t="shared" si="0"/>
        <v>0</v>
      </c>
      <c r="M65" s="51">
        <f t="shared" si="1"/>
        <v>0</v>
      </c>
      <c r="N65" s="51">
        <f t="shared" si="2"/>
        <v>0</v>
      </c>
      <c r="O65" s="51">
        <f t="shared" si="3"/>
        <v>0</v>
      </c>
    </row>
    <row r="66" spans="1:15" x14ac:dyDescent="0.2">
      <c r="A66" s="65"/>
      <c r="B66" s="61"/>
      <c r="C66" s="61"/>
      <c r="D66" s="61"/>
      <c r="E66" s="61"/>
      <c r="F66" s="61"/>
      <c r="G66" s="61"/>
      <c r="H66" s="61"/>
      <c r="I66" s="61"/>
      <c r="J66" s="61"/>
      <c r="K66" s="99"/>
      <c r="L66" s="51">
        <f t="shared" si="0"/>
        <v>0</v>
      </c>
      <c r="M66" s="51">
        <f t="shared" si="1"/>
        <v>0</v>
      </c>
      <c r="N66" s="51">
        <f t="shared" si="2"/>
        <v>0</v>
      </c>
      <c r="O66" s="51">
        <f t="shared" si="3"/>
        <v>0</v>
      </c>
    </row>
    <row r="67" spans="1:15" x14ac:dyDescent="0.2">
      <c r="A67" s="65"/>
      <c r="B67" s="61"/>
      <c r="C67" s="61"/>
      <c r="D67" s="61"/>
      <c r="E67" s="61"/>
      <c r="F67" s="61"/>
      <c r="G67" s="61"/>
      <c r="H67" s="61"/>
      <c r="I67" s="61"/>
      <c r="J67" s="61"/>
      <c r="K67" s="99"/>
      <c r="L67" s="51">
        <f t="shared" si="0"/>
        <v>0</v>
      </c>
      <c r="M67" s="51">
        <f t="shared" si="1"/>
        <v>0</v>
      </c>
      <c r="N67" s="51">
        <f t="shared" si="2"/>
        <v>0</v>
      </c>
      <c r="O67" s="51">
        <f t="shared" si="3"/>
        <v>0</v>
      </c>
    </row>
    <row r="68" spans="1:15" x14ac:dyDescent="0.2">
      <c r="A68" s="65"/>
      <c r="B68" s="61"/>
      <c r="C68" s="61"/>
      <c r="D68" s="61"/>
      <c r="E68" s="61"/>
      <c r="F68" s="61"/>
      <c r="G68" s="61"/>
      <c r="H68" s="61"/>
      <c r="I68" s="61"/>
      <c r="J68" s="61"/>
      <c r="K68" s="99"/>
      <c r="L68" s="51">
        <f t="shared" si="0"/>
        <v>0</v>
      </c>
      <c r="M68" s="51">
        <f t="shared" si="1"/>
        <v>0</v>
      </c>
      <c r="N68" s="51">
        <f t="shared" si="2"/>
        <v>0</v>
      </c>
      <c r="O68" s="51">
        <f t="shared" si="3"/>
        <v>0</v>
      </c>
    </row>
    <row r="69" spans="1:15" x14ac:dyDescent="0.2">
      <c r="A69" s="65"/>
      <c r="B69" s="61"/>
      <c r="C69" s="61"/>
      <c r="D69" s="61"/>
      <c r="E69" s="61"/>
      <c r="F69" s="61"/>
      <c r="G69" s="61"/>
      <c r="H69" s="61"/>
      <c r="I69" s="61"/>
      <c r="J69" s="61"/>
      <c r="K69" s="99"/>
      <c r="L69" s="51">
        <f t="shared" si="0"/>
        <v>0</v>
      </c>
      <c r="M69" s="51">
        <f t="shared" si="1"/>
        <v>0</v>
      </c>
      <c r="N69" s="51">
        <f t="shared" si="2"/>
        <v>0</v>
      </c>
      <c r="O69" s="51">
        <f t="shared" si="3"/>
        <v>0</v>
      </c>
    </row>
    <row r="70" spans="1:15" x14ac:dyDescent="0.2">
      <c r="A70" s="65"/>
      <c r="B70" s="61"/>
      <c r="C70" s="61"/>
      <c r="D70" s="61"/>
      <c r="E70" s="61"/>
      <c r="F70" s="61"/>
      <c r="G70" s="61"/>
      <c r="H70" s="61"/>
      <c r="I70" s="61"/>
      <c r="J70" s="61"/>
      <c r="K70" s="99"/>
      <c r="L70" s="51">
        <f t="shared" si="0"/>
        <v>0</v>
      </c>
      <c r="M70" s="51">
        <f t="shared" si="1"/>
        <v>0</v>
      </c>
      <c r="N70" s="51">
        <f t="shared" si="2"/>
        <v>0</v>
      </c>
      <c r="O70" s="51">
        <f t="shared" si="3"/>
        <v>0</v>
      </c>
    </row>
    <row r="71" spans="1:15" x14ac:dyDescent="0.2">
      <c r="A71" s="65"/>
      <c r="B71" s="61"/>
      <c r="C71" s="61"/>
      <c r="D71" s="61"/>
      <c r="E71" s="61"/>
      <c r="F71" s="61"/>
      <c r="G71" s="61"/>
      <c r="H71" s="61"/>
      <c r="I71" s="61"/>
      <c r="J71" s="61"/>
      <c r="K71" s="99"/>
      <c r="L71" s="51">
        <f t="shared" si="0"/>
        <v>0</v>
      </c>
      <c r="M71" s="51">
        <f t="shared" si="1"/>
        <v>0</v>
      </c>
      <c r="N71" s="51">
        <f t="shared" si="2"/>
        <v>0</v>
      </c>
      <c r="O71" s="51">
        <f t="shared" si="3"/>
        <v>0</v>
      </c>
    </row>
    <row r="72" spans="1:15" x14ac:dyDescent="0.2">
      <c r="A72" s="65"/>
      <c r="B72" s="61"/>
      <c r="C72" s="61"/>
      <c r="D72" s="61"/>
      <c r="E72" s="61"/>
      <c r="F72" s="61"/>
      <c r="G72" s="61"/>
      <c r="H72" s="61"/>
      <c r="I72" s="61"/>
      <c r="J72" s="61"/>
      <c r="K72" s="99"/>
      <c r="L72" s="51">
        <f t="shared" si="0"/>
        <v>0</v>
      </c>
      <c r="M72" s="51">
        <f t="shared" si="1"/>
        <v>0</v>
      </c>
      <c r="N72" s="51">
        <f t="shared" si="2"/>
        <v>0</v>
      </c>
      <c r="O72" s="51">
        <f t="shared" si="3"/>
        <v>0</v>
      </c>
    </row>
    <row r="73" spans="1:15" x14ac:dyDescent="0.2">
      <c r="A73" s="65"/>
      <c r="B73" s="61"/>
      <c r="C73" s="61"/>
      <c r="D73" s="61"/>
      <c r="E73" s="61"/>
      <c r="F73" s="61"/>
      <c r="G73" s="61"/>
      <c r="H73" s="61"/>
      <c r="I73" s="61"/>
      <c r="J73" s="61"/>
      <c r="K73" s="99"/>
      <c r="L73" s="51">
        <f t="shared" ref="L73:L136" si="4">G73*K73</f>
        <v>0</v>
      </c>
      <c r="M73" s="51">
        <f t="shared" si="1"/>
        <v>0</v>
      </c>
      <c r="N73" s="51">
        <f t="shared" si="2"/>
        <v>0</v>
      </c>
      <c r="O73" s="51">
        <f t="shared" si="3"/>
        <v>0</v>
      </c>
    </row>
    <row r="74" spans="1:15" x14ac:dyDescent="0.2">
      <c r="A74" s="65"/>
      <c r="B74" s="61"/>
      <c r="C74" s="61"/>
      <c r="D74" s="61"/>
      <c r="E74" s="61"/>
      <c r="F74" s="61"/>
      <c r="G74" s="61"/>
      <c r="H74" s="61"/>
      <c r="I74" s="61"/>
      <c r="J74" s="61"/>
      <c r="K74" s="99"/>
      <c r="L74" s="51">
        <f t="shared" si="4"/>
        <v>0</v>
      </c>
      <c r="M74" s="51">
        <f t="shared" si="1"/>
        <v>0</v>
      </c>
      <c r="N74" s="51">
        <f t="shared" si="2"/>
        <v>0</v>
      </c>
      <c r="O74" s="51">
        <f t="shared" si="3"/>
        <v>0</v>
      </c>
    </row>
    <row r="75" spans="1:15" x14ac:dyDescent="0.2">
      <c r="A75" s="65"/>
      <c r="B75" s="61"/>
      <c r="C75" s="61"/>
      <c r="D75" s="61"/>
      <c r="E75" s="61"/>
      <c r="F75" s="61"/>
      <c r="G75" s="61"/>
      <c r="H75" s="61"/>
      <c r="I75" s="61"/>
      <c r="J75" s="61"/>
      <c r="K75" s="99"/>
      <c r="L75" s="51">
        <f t="shared" si="4"/>
        <v>0</v>
      </c>
      <c r="M75" s="51">
        <f t="shared" si="1"/>
        <v>0</v>
      </c>
      <c r="N75" s="51">
        <f t="shared" si="2"/>
        <v>0</v>
      </c>
      <c r="O75" s="51">
        <f t="shared" si="3"/>
        <v>0</v>
      </c>
    </row>
    <row r="76" spans="1:15" x14ac:dyDescent="0.2">
      <c r="A76" s="65"/>
      <c r="B76" s="61"/>
      <c r="C76" s="61"/>
      <c r="D76" s="61"/>
      <c r="E76" s="61"/>
      <c r="F76" s="61"/>
      <c r="G76" s="61"/>
      <c r="H76" s="61"/>
      <c r="I76" s="61"/>
      <c r="J76" s="61"/>
      <c r="K76" s="99"/>
      <c r="L76" s="51">
        <f t="shared" si="4"/>
        <v>0</v>
      </c>
      <c r="M76" s="51">
        <f t="shared" si="1"/>
        <v>0</v>
      </c>
      <c r="N76" s="51">
        <f t="shared" si="2"/>
        <v>0</v>
      </c>
      <c r="O76" s="51">
        <f t="shared" si="3"/>
        <v>0</v>
      </c>
    </row>
    <row r="77" spans="1:15" x14ac:dyDescent="0.2">
      <c r="A77" s="65"/>
      <c r="B77" s="61"/>
      <c r="C77" s="61"/>
      <c r="D77" s="61"/>
      <c r="E77" s="61"/>
      <c r="F77" s="61"/>
      <c r="G77" s="61"/>
      <c r="H77" s="61"/>
      <c r="I77" s="61"/>
      <c r="J77" s="61"/>
      <c r="K77" s="99"/>
      <c r="L77" s="51">
        <f t="shared" si="4"/>
        <v>0</v>
      </c>
      <c r="M77" s="51">
        <f t="shared" si="1"/>
        <v>0</v>
      </c>
      <c r="N77" s="51">
        <f t="shared" si="2"/>
        <v>0</v>
      </c>
      <c r="O77" s="51">
        <f t="shared" si="3"/>
        <v>0</v>
      </c>
    </row>
    <row r="78" spans="1:15" x14ac:dyDescent="0.2">
      <c r="A78" s="65"/>
      <c r="B78" s="61"/>
      <c r="C78" s="61"/>
      <c r="D78" s="61"/>
      <c r="E78" s="61"/>
      <c r="F78" s="61"/>
      <c r="G78" s="61"/>
      <c r="H78" s="61"/>
      <c r="I78" s="61"/>
      <c r="J78" s="61"/>
      <c r="K78" s="99"/>
      <c r="L78" s="51">
        <f t="shared" si="4"/>
        <v>0</v>
      </c>
      <c r="M78" s="51">
        <f t="shared" si="1"/>
        <v>0</v>
      </c>
      <c r="N78" s="51">
        <f t="shared" si="2"/>
        <v>0</v>
      </c>
      <c r="O78" s="51">
        <f t="shared" si="3"/>
        <v>0</v>
      </c>
    </row>
    <row r="79" spans="1:15" x14ac:dyDescent="0.2">
      <c r="A79" s="65"/>
      <c r="B79" s="61"/>
      <c r="C79" s="61"/>
      <c r="D79" s="61"/>
      <c r="E79" s="61"/>
      <c r="F79" s="61"/>
      <c r="G79" s="61"/>
      <c r="H79" s="61"/>
      <c r="I79" s="61"/>
      <c r="J79" s="61"/>
      <c r="K79" s="99"/>
      <c r="L79" s="51">
        <f t="shared" si="4"/>
        <v>0</v>
      </c>
      <c r="M79" s="51">
        <f t="shared" si="1"/>
        <v>0</v>
      </c>
      <c r="N79" s="51">
        <f t="shared" si="2"/>
        <v>0</v>
      </c>
      <c r="O79" s="51">
        <f t="shared" si="3"/>
        <v>0</v>
      </c>
    </row>
    <row r="80" spans="1:15" x14ac:dyDescent="0.2">
      <c r="A80" s="65"/>
      <c r="B80" s="61"/>
      <c r="C80" s="61"/>
      <c r="D80" s="61"/>
      <c r="E80" s="61"/>
      <c r="F80" s="61"/>
      <c r="G80" s="61"/>
      <c r="H80" s="61"/>
      <c r="I80" s="61"/>
      <c r="J80" s="61"/>
      <c r="K80" s="99"/>
      <c r="L80" s="51">
        <f t="shared" si="4"/>
        <v>0</v>
      </c>
      <c r="M80" s="51">
        <f t="shared" si="1"/>
        <v>0</v>
      </c>
      <c r="N80" s="51">
        <f t="shared" si="2"/>
        <v>0</v>
      </c>
      <c r="O80" s="51">
        <f t="shared" si="3"/>
        <v>0</v>
      </c>
    </row>
    <row r="81" spans="1:15" x14ac:dyDescent="0.2">
      <c r="A81" s="65"/>
      <c r="B81" s="61"/>
      <c r="C81" s="61"/>
      <c r="D81" s="61"/>
      <c r="E81" s="61"/>
      <c r="F81" s="61"/>
      <c r="G81" s="61"/>
      <c r="H81" s="61"/>
      <c r="I81" s="61"/>
      <c r="J81" s="61"/>
      <c r="K81" s="99"/>
      <c r="L81" s="51">
        <f t="shared" si="4"/>
        <v>0</v>
      </c>
      <c r="M81" s="51">
        <f t="shared" si="1"/>
        <v>0</v>
      </c>
      <c r="N81" s="51">
        <f t="shared" si="2"/>
        <v>0</v>
      </c>
      <c r="O81" s="51">
        <f t="shared" si="3"/>
        <v>0</v>
      </c>
    </row>
    <row r="82" spans="1:15" x14ac:dyDescent="0.2">
      <c r="A82" s="65"/>
      <c r="B82" s="61"/>
      <c r="C82" s="61"/>
      <c r="D82" s="61"/>
      <c r="E82" s="61"/>
      <c r="F82" s="61"/>
      <c r="G82" s="61"/>
      <c r="H82" s="61"/>
      <c r="I82" s="61"/>
      <c r="J82" s="61"/>
      <c r="K82" s="99"/>
      <c r="L82" s="51">
        <f t="shared" si="4"/>
        <v>0</v>
      </c>
      <c r="M82" s="51">
        <f t="shared" si="1"/>
        <v>0</v>
      </c>
      <c r="N82" s="51">
        <f t="shared" si="2"/>
        <v>0</v>
      </c>
      <c r="O82" s="51">
        <f t="shared" si="3"/>
        <v>0</v>
      </c>
    </row>
    <row r="83" spans="1:15" x14ac:dyDescent="0.2">
      <c r="A83" s="65"/>
      <c r="B83" s="61"/>
      <c r="C83" s="61"/>
      <c r="D83" s="61"/>
      <c r="E83" s="61"/>
      <c r="F83" s="61"/>
      <c r="G83" s="61"/>
      <c r="H83" s="61"/>
      <c r="I83" s="61"/>
      <c r="J83" s="61"/>
      <c r="K83" s="99"/>
      <c r="L83" s="51">
        <f t="shared" si="4"/>
        <v>0</v>
      </c>
      <c r="M83" s="51">
        <f t="shared" si="1"/>
        <v>0</v>
      </c>
      <c r="N83" s="51">
        <f t="shared" si="2"/>
        <v>0</v>
      </c>
      <c r="O83" s="51">
        <f t="shared" si="3"/>
        <v>0</v>
      </c>
    </row>
    <row r="84" spans="1:15" x14ac:dyDescent="0.2">
      <c r="A84" s="65"/>
      <c r="B84" s="61"/>
      <c r="C84" s="61"/>
      <c r="D84" s="61"/>
      <c r="E84" s="61"/>
      <c r="F84" s="61"/>
      <c r="G84" s="61"/>
      <c r="H84" s="61"/>
      <c r="I84" s="61"/>
      <c r="J84" s="61"/>
      <c r="K84" s="99"/>
      <c r="L84" s="51">
        <f t="shared" si="4"/>
        <v>0</v>
      </c>
      <c r="M84" s="51">
        <f t="shared" si="1"/>
        <v>0</v>
      </c>
      <c r="N84" s="51">
        <f t="shared" si="2"/>
        <v>0</v>
      </c>
      <c r="O84" s="51">
        <f t="shared" si="3"/>
        <v>0</v>
      </c>
    </row>
    <row r="85" spans="1:15" x14ac:dyDescent="0.2">
      <c r="A85" s="65"/>
      <c r="B85" s="61"/>
      <c r="C85" s="61"/>
      <c r="D85" s="61"/>
      <c r="E85" s="61"/>
      <c r="F85" s="61"/>
      <c r="G85" s="61"/>
      <c r="H85" s="61"/>
      <c r="I85" s="61"/>
      <c r="J85" s="61"/>
      <c r="K85" s="99"/>
      <c r="L85" s="51">
        <f t="shared" si="4"/>
        <v>0</v>
      </c>
      <c r="M85" s="51">
        <f t="shared" si="1"/>
        <v>0</v>
      </c>
      <c r="N85" s="51">
        <f t="shared" si="2"/>
        <v>0</v>
      </c>
      <c r="O85" s="51">
        <f t="shared" si="3"/>
        <v>0</v>
      </c>
    </row>
    <row r="86" spans="1:15" x14ac:dyDescent="0.2">
      <c r="A86" s="65"/>
      <c r="B86" s="61"/>
      <c r="C86" s="61"/>
      <c r="D86" s="61"/>
      <c r="E86" s="61"/>
      <c r="F86" s="61"/>
      <c r="G86" s="61"/>
      <c r="H86" s="61"/>
      <c r="I86" s="61"/>
      <c r="J86" s="61"/>
      <c r="K86" s="99"/>
      <c r="L86" s="51">
        <f t="shared" si="4"/>
        <v>0</v>
      </c>
      <c r="M86" s="51">
        <f t="shared" si="1"/>
        <v>0</v>
      </c>
      <c r="N86" s="51">
        <f t="shared" si="2"/>
        <v>0</v>
      </c>
      <c r="O86" s="51">
        <f t="shared" si="3"/>
        <v>0</v>
      </c>
    </row>
    <row r="87" spans="1:15" x14ac:dyDescent="0.2">
      <c r="A87" s="65"/>
      <c r="B87" s="61"/>
      <c r="C87" s="61"/>
      <c r="D87" s="61"/>
      <c r="E87" s="61"/>
      <c r="F87" s="61"/>
      <c r="G87" s="61"/>
      <c r="H87" s="61"/>
      <c r="I87" s="61"/>
      <c r="J87" s="61"/>
      <c r="K87" s="99"/>
      <c r="L87" s="51">
        <f t="shared" si="4"/>
        <v>0</v>
      </c>
      <c r="M87" s="51">
        <f t="shared" si="1"/>
        <v>0</v>
      </c>
      <c r="N87" s="51">
        <f t="shared" si="2"/>
        <v>0</v>
      </c>
      <c r="O87" s="51">
        <f t="shared" si="3"/>
        <v>0</v>
      </c>
    </row>
    <row r="88" spans="1:15" x14ac:dyDescent="0.2">
      <c r="A88" s="65"/>
      <c r="B88" s="61"/>
      <c r="C88" s="61"/>
      <c r="D88" s="61"/>
      <c r="E88" s="61"/>
      <c r="F88" s="61"/>
      <c r="G88" s="61"/>
      <c r="H88" s="61"/>
      <c r="I88" s="61"/>
      <c r="J88" s="61"/>
      <c r="K88" s="99"/>
      <c r="L88" s="51">
        <f t="shared" si="4"/>
        <v>0</v>
      </c>
      <c r="M88" s="51">
        <f t="shared" si="1"/>
        <v>0</v>
      </c>
      <c r="N88" s="51">
        <f t="shared" si="2"/>
        <v>0</v>
      </c>
      <c r="O88" s="51">
        <f t="shared" si="3"/>
        <v>0</v>
      </c>
    </row>
    <row r="89" spans="1:15" x14ac:dyDescent="0.2">
      <c r="A89" s="65"/>
      <c r="B89" s="61"/>
      <c r="C89" s="61"/>
      <c r="D89" s="61"/>
      <c r="E89" s="61"/>
      <c r="F89" s="61"/>
      <c r="G89" s="61"/>
      <c r="H89" s="61"/>
      <c r="I89" s="61"/>
      <c r="J89" s="61"/>
      <c r="K89" s="99"/>
      <c r="L89" s="51">
        <f t="shared" si="4"/>
        <v>0</v>
      </c>
      <c r="M89" s="51">
        <f t="shared" si="1"/>
        <v>0</v>
      </c>
      <c r="N89" s="51">
        <f t="shared" si="2"/>
        <v>0</v>
      </c>
      <c r="O89" s="51">
        <f t="shared" si="3"/>
        <v>0</v>
      </c>
    </row>
    <row r="90" spans="1:15" x14ac:dyDescent="0.2">
      <c r="A90" s="65"/>
      <c r="B90" s="61"/>
      <c r="C90" s="61"/>
      <c r="D90" s="61"/>
      <c r="E90" s="61"/>
      <c r="F90" s="61"/>
      <c r="G90" s="61"/>
      <c r="H90" s="61"/>
      <c r="I90" s="61"/>
      <c r="J90" s="61"/>
      <c r="K90" s="99"/>
      <c r="L90" s="51">
        <f t="shared" si="4"/>
        <v>0</v>
      </c>
      <c r="M90" s="51">
        <f t="shared" si="1"/>
        <v>0</v>
      </c>
      <c r="N90" s="51">
        <f t="shared" si="2"/>
        <v>0</v>
      </c>
      <c r="O90" s="51">
        <f t="shared" si="3"/>
        <v>0</v>
      </c>
    </row>
    <row r="91" spans="1:15" x14ac:dyDescent="0.2">
      <c r="A91" s="65"/>
      <c r="B91" s="61"/>
      <c r="C91" s="61"/>
      <c r="D91" s="61"/>
      <c r="E91" s="61"/>
      <c r="F91" s="61"/>
      <c r="G91" s="61"/>
      <c r="H91" s="61"/>
      <c r="I91" s="61"/>
      <c r="J91" s="61"/>
      <c r="K91" s="99"/>
      <c r="L91" s="51">
        <f t="shared" si="4"/>
        <v>0</v>
      </c>
      <c r="M91" s="51">
        <f t="shared" si="1"/>
        <v>0</v>
      </c>
      <c r="N91" s="51">
        <f t="shared" si="2"/>
        <v>0</v>
      </c>
      <c r="O91" s="51">
        <f t="shared" si="3"/>
        <v>0</v>
      </c>
    </row>
    <row r="92" spans="1:15" x14ac:dyDescent="0.2">
      <c r="A92" s="65"/>
      <c r="B92" s="61"/>
      <c r="C92" s="61"/>
      <c r="D92" s="61"/>
      <c r="E92" s="61"/>
      <c r="F92" s="61"/>
      <c r="G92" s="61"/>
      <c r="H92" s="61"/>
      <c r="I92" s="61"/>
      <c r="J92" s="61"/>
      <c r="K92" s="99"/>
      <c r="L92" s="51">
        <f t="shared" si="4"/>
        <v>0</v>
      </c>
      <c r="M92" s="51">
        <f t="shared" si="1"/>
        <v>0</v>
      </c>
      <c r="N92" s="51">
        <f t="shared" si="2"/>
        <v>0</v>
      </c>
      <c r="O92" s="51">
        <f t="shared" si="3"/>
        <v>0</v>
      </c>
    </row>
    <row r="93" spans="1:15" x14ac:dyDescent="0.2">
      <c r="A93" s="65"/>
      <c r="B93" s="61"/>
      <c r="C93" s="61"/>
      <c r="D93" s="61"/>
      <c r="E93" s="61"/>
      <c r="F93" s="61"/>
      <c r="G93" s="61"/>
      <c r="H93" s="61"/>
      <c r="I93" s="61"/>
      <c r="J93" s="61"/>
      <c r="K93" s="99"/>
      <c r="L93" s="51">
        <f t="shared" si="4"/>
        <v>0</v>
      </c>
      <c r="M93" s="51">
        <f t="shared" si="1"/>
        <v>0</v>
      </c>
      <c r="N93" s="51">
        <f t="shared" si="2"/>
        <v>0</v>
      </c>
      <c r="O93" s="51">
        <f t="shared" si="3"/>
        <v>0</v>
      </c>
    </row>
    <row r="94" spans="1:15" x14ac:dyDescent="0.2">
      <c r="A94" s="65"/>
      <c r="B94" s="61"/>
      <c r="C94" s="61"/>
      <c r="D94" s="61"/>
      <c r="E94" s="61"/>
      <c r="F94" s="61"/>
      <c r="G94" s="61"/>
      <c r="H94" s="61"/>
      <c r="I94" s="61"/>
      <c r="J94" s="61"/>
      <c r="K94" s="99"/>
      <c r="L94" s="51">
        <f t="shared" si="4"/>
        <v>0</v>
      </c>
      <c r="M94" s="51">
        <f t="shared" si="1"/>
        <v>0</v>
      </c>
      <c r="N94" s="51">
        <f t="shared" si="2"/>
        <v>0</v>
      </c>
      <c r="O94" s="51">
        <f t="shared" si="3"/>
        <v>0</v>
      </c>
    </row>
    <row r="95" spans="1:15" x14ac:dyDescent="0.2">
      <c r="A95" s="65"/>
      <c r="B95" s="61"/>
      <c r="C95" s="61"/>
      <c r="D95" s="61"/>
      <c r="E95" s="61"/>
      <c r="F95" s="61"/>
      <c r="G95" s="61"/>
      <c r="H95" s="61"/>
      <c r="I95" s="61"/>
      <c r="J95" s="61"/>
      <c r="K95" s="99"/>
      <c r="L95" s="51">
        <f t="shared" si="4"/>
        <v>0</v>
      </c>
      <c r="M95" s="51">
        <f t="shared" si="1"/>
        <v>0</v>
      </c>
      <c r="N95" s="51">
        <f t="shared" si="2"/>
        <v>0</v>
      </c>
      <c r="O95" s="51">
        <f t="shared" si="3"/>
        <v>0</v>
      </c>
    </row>
    <row r="96" spans="1:15" x14ac:dyDescent="0.2">
      <c r="A96" s="65"/>
      <c r="B96" s="61"/>
      <c r="C96" s="61"/>
      <c r="D96" s="61"/>
      <c r="E96" s="61"/>
      <c r="F96" s="61"/>
      <c r="G96" s="61"/>
      <c r="H96" s="61"/>
      <c r="I96" s="61"/>
      <c r="J96" s="61"/>
      <c r="K96" s="99"/>
      <c r="L96" s="51">
        <f t="shared" si="4"/>
        <v>0</v>
      </c>
      <c r="M96" s="51">
        <f t="shared" si="1"/>
        <v>0</v>
      </c>
      <c r="N96" s="51">
        <f t="shared" si="2"/>
        <v>0</v>
      </c>
      <c r="O96" s="51">
        <f t="shared" si="3"/>
        <v>0</v>
      </c>
    </row>
    <row r="97" spans="1:15" x14ac:dyDescent="0.2">
      <c r="A97" s="65"/>
      <c r="B97" s="61"/>
      <c r="C97" s="61"/>
      <c r="D97" s="61"/>
      <c r="E97" s="61"/>
      <c r="F97" s="61"/>
      <c r="G97" s="61"/>
      <c r="H97" s="61"/>
      <c r="I97" s="61"/>
      <c r="J97" s="61"/>
      <c r="K97" s="99"/>
      <c r="L97" s="51">
        <f t="shared" si="4"/>
        <v>0</v>
      </c>
      <c r="M97" s="51">
        <f t="shared" si="1"/>
        <v>0</v>
      </c>
      <c r="N97" s="51">
        <f t="shared" si="2"/>
        <v>0</v>
      </c>
      <c r="O97" s="51">
        <f t="shared" si="3"/>
        <v>0</v>
      </c>
    </row>
    <row r="98" spans="1:15" x14ac:dyDescent="0.2">
      <c r="A98" s="65"/>
      <c r="B98" s="61"/>
      <c r="C98" s="61"/>
      <c r="D98" s="61"/>
      <c r="E98" s="61"/>
      <c r="F98" s="61"/>
      <c r="G98" s="61"/>
      <c r="H98" s="61"/>
      <c r="I98" s="61"/>
      <c r="J98" s="61"/>
      <c r="K98" s="99"/>
      <c r="L98" s="51">
        <f t="shared" si="4"/>
        <v>0</v>
      </c>
      <c r="M98" s="51">
        <f t="shared" si="1"/>
        <v>0</v>
      </c>
      <c r="N98" s="51">
        <f t="shared" si="2"/>
        <v>0</v>
      </c>
      <c r="O98" s="51">
        <f t="shared" si="3"/>
        <v>0</v>
      </c>
    </row>
    <row r="99" spans="1:15" x14ac:dyDescent="0.2">
      <c r="A99" s="65"/>
      <c r="B99" s="61"/>
      <c r="C99" s="61"/>
      <c r="D99" s="61"/>
      <c r="E99" s="61"/>
      <c r="F99" s="61"/>
      <c r="G99" s="61"/>
      <c r="H99" s="61"/>
      <c r="I99" s="61"/>
      <c r="J99" s="61"/>
      <c r="K99" s="99"/>
      <c r="L99" s="51">
        <f t="shared" si="4"/>
        <v>0</v>
      </c>
      <c r="M99" s="51">
        <f t="shared" si="1"/>
        <v>0</v>
      </c>
      <c r="N99" s="51">
        <f t="shared" si="2"/>
        <v>0</v>
      </c>
      <c r="O99" s="51">
        <f t="shared" si="3"/>
        <v>0</v>
      </c>
    </row>
    <row r="100" spans="1:15" x14ac:dyDescent="0.2">
      <c r="A100" s="65"/>
      <c r="B100" s="61"/>
      <c r="C100" s="61"/>
      <c r="D100" s="61"/>
      <c r="E100" s="61"/>
      <c r="F100" s="61"/>
      <c r="G100" s="61"/>
      <c r="H100" s="61"/>
      <c r="I100" s="61"/>
      <c r="J100" s="61"/>
      <c r="K100" s="99"/>
      <c r="L100" s="51">
        <f t="shared" si="4"/>
        <v>0</v>
      </c>
      <c r="M100" s="51">
        <f t="shared" si="1"/>
        <v>0</v>
      </c>
      <c r="N100" s="51">
        <f t="shared" si="2"/>
        <v>0</v>
      </c>
      <c r="O100" s="51">
        <f t="shared" si="3"/>
        <v>0</v>
      </c>
    </row>
    <row r="101" spans="1:15" x14ac:dyDescent="0.2">
      <c r="A101" s="65"/>
      <c r="B101" s="61"/>
      <c r="C101" s="61"/>
      <c r="D101" s="61"/>
      <c r="E101" s="61"/>
      <c r="F101" s="61"/>
      <c r="G101" s="61"/>
      <c r="H101" s="61"/>
      <c r="I101" s="61"/>
      <c r="J101" s="61"/>
      <c r="K101" s="99"/>
      <c r="L101" s="51">
        <f t="shared" si="4"/>
        <v>0</v>
      </c>
      <c r="M101" s="51">
        <f t="shared" si="1"/>
        <v>0</v>
      </c>
      <c r="N101" s="51">
        <f t="shared" si="2"/>
        <v>0</v>
      </c>
      <c r="O101" s="51">
        <f t="shared" si="3"/>
        <v>0</v>
      </c>
    </row>
    <row r="102" spans="1:15" x14ac:dyDescent="0.2">
      <c r="A102" s="65"/>
      <c r="B102" s="61"/>
      <c r="C102" s="61"/>
      <c r="D102" s="61"/>
      <c r="E102" s="61"/>
      <c r="F102" s="61"/>
      <c r="G102" s="61"/>
      <c r="H102" s="61"/>
      <c r="I102" s="61"/>
      <c r="J102" s="61"/>
      <c r="K102" s="99"/>
      <c r="L102" s="51">
        <f t="shared" si="4"/>
        <v>0</v>
      </c>
      <c r="M102" s="51">
        <f t="shared" si="1"/>
        <v>0</v>
      </c>
      <c r="N102" s="51">
        <f t="shared" si="2"/>
        <v>0</v>
      </c>
      <c r="O102" s="51">
        <f t="shared" si="3"/>
        <v>0</v>
      </c>
    </row>
    <row r="103" spans="1:15" x14ac:dyDescent="0.2">
      <c r="A103" s="65"/>
      <c r="B103" s="61"/>
      <c r="C103" s="61"/>
      <c r="D103" s="61"/>
      <c r="E103" s="61"/>
      <c r="F103" s="61"/>
      <c r="G103" s="61"/>
      <c r="H103" s="61"/>
      <c r="I103" s="61"/>
      <c r="J103" s="61"/>
      <c r="K103" s="99"/>
      <c r="L103" s="51">
        <f t="shared" si="4"/>
        <v>0</v>
      </c>
      <c r="M103" s="51">
        <f t="shared" si="1"/>
        <v>0</v>
      </c>
      <c r="N103" s="51">
        <f t="shared" si="2"/>
        <v>0</v>
      </c>
      <c r="O103" s="51">
        <f t="shared" si="3"/>
        <v>0</v>
      </c>
    </row>
    <row r="104" spans="1:15" x14ac:dyDescent="0.2">
      <c r="A104" s="65"/>
      <c r="B104" s="61"/>
      <c r="C104" s="61"/>
      <c r="D104" s="61"/>
      <c r="E104" s="61"/>
      <c r="F104" s="61"/>
      <c r="G104" s="61"/>
      <c r="H104" s="61"/>
      <c r="I104" s="61"/>
      <c r="J104" s="61"/>
      <c r="K104" s="99"/>
      <c r="L104" s="51">
        <f t="shared" si="4"/>
        <v>0</v>
      </c>
      <c r="M104" s="51">
        <f t="shared" si="1"/>
        <v>0</v>
      </c>
      <c r="N104" s="51">
        <f t="shared" si="2"/>
        <v>0</v>
      </c>
      <c r="O104" s="51">
        <f t="shared" si="3"/>
        <v>0</v>
      </c>
    </row>
    <row r="105" spans="1:15" x14ac:dyDescent="0.2">
      <c r="A105" s="65"/>
      <c r="B105" s="61"/>
      <c r="C105" s="61"/>
      <c r="D105" s="61"/>
      <c r="E105" s="61"/>
      <c r="F105" s="61"/>
      <c r="G105" s="61"/>
      <c r="H105" s="61"/>
      <c r="I105" s="61"/>
      <c r="J105" s="61"/>
      <c r="K105" s="99"/>
      <c r="L105" s="51">
        <f t="shared" si="4"/>
        <v>0</v>
      </c>
      <c r="M105" s="51">
        <f t="shared" si="1"/>
        <v>0</v>
      </c>
      <c r="N105" s="51">
        <f t="shared" si="2"/>
        <v>0</v>
      </c>
      <c r="O105" s="51">
        <f t="shared" si="3"/>
        <v>0</v>
      </c>
    </row>
    <row r="106" spans="1:15" x14ac:dyDescent="0.2">
      <c r="A106" s="65"/>
      <c r="B106" s="61"/>
      <c r="C106" s="61"/>
      <c r="D106" s="61"/>
      <c r="E106" s="61"/>
      <c r="F106" s="61"/>
      <c r="G106" s="61"/>
      <c r="H106" s="61"/>
      <c r="I106" s="61"/>
      <c r="J106" s="61"/>
      <c r="K106" s="99"/>
      <c r="L106" s="51">
        <f t="shared" si="4"/>
        <v>0</v>
      </c>
      <c r="M106" s="51">
        <f t="shared" si="1"/>
        <v>0</v>
      </c>
      <c r="N106" s="51">
        <f t="shared" si="2"/>
        <v>0</v>
      </c>
      <c r="O106" s="51">
        <f t="shared" si="3"/>
        <v>0</v>
      </c>
    </row>
    <row r="107" spans="1:15" x14ac:dyDescent="0.2">
      <c r="A107" s="65"/>
      <c r="B107" s="61"/>
      <c r="C107" s="61"/>
      <c r="D107" s="61"/>
      <c r="E107" s="61"/>
      <c r="F107" s="61"/>
      <c r="G107" s="61"/>
      <c r="H107" s="61"/>
      <c r="I107" s="61"/>
      <c r="J107" s="61"/>
      <c r="K107" s="99"/>
      <c r="L107" s="51">
        <f t="shared" si="4"/>
        <v>0</v>
      </c>
      <c r="M107" s="51">
        <f t="shared" si="1"/>
        <v>0</v>
      </c>
      <c r="N107" s="51">
        <f t="shared" si="2"/>
        <v>0</v>
      </c>
      <c r="O107" s="51">
        <f t="shared" si="3"/>
        <v>0</v>
      </c>
    </row>
    <row r="108" spans="1:15" x14ac:dyDescent="0.2">
      <c r="A108" s="65"/>
      <c r="B108" s="61"/>
      <c r="C108" s="61"/>
      <c r="D108" s="61"/>
      <c r="E108" s="61"/>
      <c r="F108" s="61"/>
      <c r="G108" s="61"/>
      <c r="H108" s="61"/>
      <c r="I108" s="61"/>
      <c r="J108" s="61"/>
      <c r="K108" s="99"/>
      <c r="L108" s="51">
        <f t="shared" si="4"/>
        <v>0</v>
      </c>
      <c r="M108" s="51">
        <f t="shared" si="1"/>
        <v>0</v>
      </c>
      <c r="N108" s="51">
        <f t="shared" si="2"/>
        <v>0</v>
      </c>
      <c r="O108" s="51">
        <f t="shared" si="3"/>
        <v>0</v>
      </c>
    </row>
    <row r="109" spans="1:15" x14ac:dyDescent="0.2">
      <c r="A109" s="65"/>
      <c r="B109" s="61"/>
      <c r="C109" s="61"/>
      <c r="D109" s="61"/>
      <c r="E109" s="61"/>
      <c r="F109" s="61"/>
      <c r="G109" s="61"/>
      <c r="H109" s="61"/>
      <c r="I109" s="61"/>
      <c r="J109" s="61"/>
      <c r="K109" s="99"/>
      <c r="L109" s="51">
        <f t="shared" si="4"/>
        <v>0</v>
      </c>
      <c r="M109" s="51">
        <f t="shared" si="1"/>
        <v>0</v>
      </c>
      <c r="N109" s="51">
        <f t="shared" si="2"/>
        <v>0</v>
      </c>
      <c r="O109" s="51">
        <f t="shared" si="3"/>
        <v>0</v>
      </c>
    </row>
    <row r="110" spans="1:15" x14ac:dyDescent="0.2">
      <c r="A110" s="65"/>
      <c r="B110" s="61"/>
      <c r="C110" s="61"/>
      <c r="D110" s="61"/>
      <c r="E110" s="61"/>
      <c r="F110" s="61"/>
      <c r="G110" s="61"/>
      <c r="H110" s="61"/>
      <c r="I110" s="61"/>
      <c r="J110" s="61"/>
      <c r="K110" s="99"/>
      <c r="L110" s="51">
        <f t="shared" si="4"/>
        <v>0</v>
      </c>
      <c r="M110" s="51">
        <f t="shared" si="1"/>
        <v>0</v>
      </c>
      <c r="N110" s="51">
        <f t="shared" si="2"/>
        <v>0</v>
      </c>
      <c r="O110" s="51">
        <f t="shared" si="3"/>
        <v>0</v>
      </c>
    </row>
    <row r="111" spans="1:15" x14ac:dyDescent="0.2">
      <c r="A111" s="65"/>
      <c r="B111" s="61"/>
      <c r="C111" s="61"/>
      <c r="D111" s="61"/>
      <c r="E111" s="61"/>
      <c r="F111" s="61"/>
      <c r="G111" s="61"/>
      <c r="H111" s="61"/>
      <c r="I111" s="61"/>
      <c r="J111" s="61"/>
      <c r="K111" s="99"/>
      <c r="L111" s="51">
        <f t="shared" si="4"/>
        <v>0</v>
      </c>
      <c r="M111" s="51">
        <f t="shared" si="1"/>
        <v>0</v>
      </c>
      <c r="N111" s="51">
        <f t="shared" si="2"/>
        <v>0</v>
      </c>
      <c r="O111" s="51">
        <f t="shared" si="3"/>
        <v>0</v>
      </c>
    </row>
    <row r="112" spans="1:15" x14ac:dyDescent="0.2">
      <c r="A112" s="65"/>
      <c r="B112" s="61"/>
      <c r="C112" s="61"/>
      <c r="D112" s="61"/>
      <c r="E112" s="61"/>
      <c r="F112" s="61"/>
      <c r="G112" s="61"/>
      <c r="H112" s="61"/>
      <c r="I112" s="61"/>
      <c r="J112" s="61"/>
      <c r="K112" s="99"/>
      <c r="L112" s="51">
        <f t="shared" si="4"/>
        <v>0</v>
      </c>
      <c r="M112" s="51">
        <f t="shared" si="1"/>
        <v>0</v>
      </c>
      <c r="N112" s="51">
        <f t="shared" si="2"/>
        <v>0</v>
      </c>
      <c r="O112" s="51">
        <f t="shared" si="3"/>
        <v>0</v>
      </c>
    </row>
    <row r="113" spans="1:15" x14ac:dyDescent="0.2">
      <c r="A113" s="65"/>
      <c r="B113" s="61"/>
      <c r="C113" s="61"/>
      <c r="D113" s="61"/>
      <c r="E113" s="61"/>
      <c r="F113" s="61"/>
      <c r="G113" s="61"/>
      <c r="H113" s="61"/>
      <c r="I113" s="61"/>
      <c r="J113" s="61"/>
      <c r="K113" s="99"/>
      <c r="L113" s="51">
        <f t="shared" si="4"/>
        <v>0</v>
      </c>
      <c r="M113" s="51">
        <f t="shared" si="1"/>
        <v>0</v>
      </c>
      <c r="N113" s="51">
        <f t="shared" si="2"/>
        <v>0</v>
      </c>
      <c r="O113" s="51">
        <f t="shared" si="3"/>
        <v>0</v>
      </c>
    </row>
    <row r="114" spans="1:15" x14ac:dyDescent="0.2">
      <c r="A114" s="65"/>
      <c r="B114" s="61"/>
      <c r="C114" s="61"/>
      <c r="D114" s="61"/>
      <c r="E114" s="61"/>
      <c r="F114" s="61"/>
      <c r="G114" s="61"/>
      <c r="H114" s="61"/>
      <c r="I114" s="61"/>
      <c r="J114" s="61"/>
      <c r="K114" s="99"/>
      <c r="L114" s="51">
        <f t="shared" si="4"/>
        <v>0</v>
      </c>
      <c r="M114" s="51">
        <f t="shared" si="1"/>
        <v>0</v>
      </c>
      <c r="N114" s="51">
        <f t="shared" si="2"/>
        <v>0</v>
      </c>
      <c r="O114" s="51">
        <f t="shared" si="3"/>
        <v>0</v>
      </c>
    </row>
    <row r="115" spans="1:15" x14ac:dyDescent="0.2">
      <c r="A115" s="65"/>
      <c r="B115" s="61"/>
      <c r="C115" s="61"/>
      <c r="D115" s="61"/>
      <c r="E115" s="61"/>
      <c r="F115" s="61"/>
      <c r="G115" s="61"/>
      <c r="H115" s="61"/>
      <c r="I115" s="61"/>
      <c r="J115" s="61"/>
      <c r="K115" s="99"/>
      <c r="L115" s="51">
        <f t="shared" si="4"/>
        <v>0</v>
      </c>
      <c r="M115" s="51">
        <f t="shared" si="1"/>
        <v>0</v>
      </c>
      <c r="N115" s="51">
        <f t="shared" si="2"/>
        <v>0</v>
      </c>
      <c r="O115" s="51">
        <f t="shared" si="3"/>
        <v>0</v>
      </c>
    </row>
    <row r="116" spans="1:15" x14ac:dyDescent="0.2">
      <c r="A116" s="65"/>
      <c r="B116" s="61"/>
      <c r="C116" s="61"/>
      <c r="D116" s="61"/>
      <c r="E116" s="61"/>
      <c r="F116" s="61"/>
      <c r="G116" s="61"/>
      <c r="H116" s="61"/>
      <c r="I116" s="61"/>
      <c r="J116" s="61"/>
      <c r="K116" s="99"/>
      <c r="L116" s="51">
        <f t="shared" si="4"/>
        <v>0</v>
      </c>
      <c r="M116" s="51">
        <f t="shared" si="1"/>
        <v>0</v>
      </c>
      <c r="N116" s="51">
        <f t="shared" si="2"/>
        <v>0</v>
      </c>
      <c r="O116" s="51">
        <f t="shared" si="3"/>
        <v>0</v>
      </c>
    </row>
    <row r="117" spans="1:15" x14ac:dyDescent="0.2">
      <c r="A117" s="65"/>
      <c r="B117" s="61"/>
      <c r="C117" s="61"/>
      <c r="D117" s="61"/>
      <c r="E117" s="61"/>
      <c r="F117" s="61"/>
      <c r="G117" s="61"/>
      <c r="H117" s="61"/>
      <c r="I117" s="61"/>
      <c r="J117" s="61"/>
      <c r="K117" s="99"/>
      <c r="L117" s="51">
        <f t="shared" si="4"/>
        <v>0</v>
      </c>
      <c r="M117" s="51">
        <f t="shared" si="1"/>
        <v>0</v>
      </c>
      <c r="N117" s="51">
        <f t="shared" si="2"/>
        <v>0</v>
      </c>
      <c r="O117" s="51">
        <f t="shared" si="3"/>
        <v>0</v>
      </c>
    </row>
    <row r="118" spans="1:15" x14ac:dyDescent="0.2">
      <c r="A118" s="65"/>
      <c r="B118" s="61"/>
      <c r="C118" s="61"/>
      <c r="D118" s="61"/>
      <c r="E118" s="61"/>
      <c r="F118" s="61"/>
      <c r="G118" s="61"/>
      <c r="H118" s="61"/>
      <c r="I118" s="61"/>
      <c r="J118" s="61"/>
      <c r="K118" s="99"/>
      <c r="L118" s="51">
        <f t="shared" si="4"/>
        <v>0</v>
      </c>
      <c r="M118" s="51">
        <f t="shared" si="1"/>
        <v>0</v>
      </c>
      <c r="N118" s="51">
        <f t="shared" si="2"/>
        <v>0</v>
      </c>
      <c r="O118" s="51">
        <f t="shared" si="3"/>
        <v>0</v>
      </c>
    </row>
    <row r="119" spans="1:15" x14ac:dyDescent="0.2">
      <c r="A119" s="65"/>
      <c r="B119" s="61"/>
      <c r="C119" s="61"/>
      <c r="D119" s="61"/>
      <c r="E119" s="61"/>
      <c r="F119" s="61"/>
      <c r="G119" s="61"/>
      <c r="H119" s="61"/>
      <c r="I119" s="61"/>
      <c r="J119" s="61"/>
      <c r="K119" s="99"/>
      <c r="L119" s="51">
        <f t="shared" si="4"/>
        <v>0</v>
      </c>
      <c r="M119" s="51">
        <f t="shared" si="1"/>
        <v>0</v>
      </c>
      <c r="N119" s="51">
        <f t="shared" si="2"/>
        <v>0</v>
      </c>
      <c r="O119" s="51">
        <f t="shared" si="3"/>
        <v>0</v>
      </c>
    </row>
    <row r="120" spans="1:15" x14ac:dyDescent="0.2">
      <c r="A120" s="65"/>
      <c r="B120" s="61"/>
      <c r="C120" s="61"/>
      <c r="D120" s="61"/>
      <c r="E120" s="61"/>
      <c r="F120" s="61"/>
      <c r="G120" s="61"/>
      <c r="H120" s="61"/>
      <c r="I120" s="61"/>
      <c r="J120" s="61"/>
      <c r="K120" s="99"/>
      <c r="L120" s="51">
        <f t="shared" si="4"/>
        <v>0</v>
      </c>
      <c r="M120" s="51">
        <f t="shared" si="1"/>
        <v>0</v>
      </c>
      <c r="N120" s="51">
        <f t="shared" si="2"/>
        <v>0</v>
      </c>
      <c r="O120" s="51">
        <f t="shared" si="3"/>
        <v>0</v>
      </c>
    </row>
    <row r="121" spans="1:15" x14ac:dyDescent="0.2">
      <c r="A121" s="65"/>
      <c r="B121" s="61"/>
      <c r="C121" s="61"/>
      <c r="D121" s="61"/>
      <c r="E121" s="61"/>
      <c r="F121" s="61"/>
      <c r="G121" s="61"/>
      <c r="H121" s="61"/>
      <c r="I121" s="61"/>
      <c r="J121" s="61"/>
      <c r="K121" s="99"/>
      <c r="L121" s="51">
        <f t="shared" si="4"/>
        <v>0</v>
      </c>
      <c r="M121" s="51">
        <f t="shared" si="1"/>
        <v>0</v>
      </c>
      <c r="N121" s="51">
        <f t="shared" si="2"/>
        <v>0</v>
      </c>
      <c r="O121" s="51">
        <f t="shared" si="3"/>
        <v>0</v>
      </c>
    </row>
    <row r="122" spans="1:15" x14ac:dyDescent="0.2">
      <c r="A122" s="65"/>
      <c r="B122" s="61"/>
      <c r="C122" s="61"/>
      <c r="D122" s="61"/>
      <c r="E122" s="61"/>
      <c r="F122" s="61"/>
      <c r="G122" s="61"/>
      <c r="H122" s="61"/>
      <c r="I122" s="61"/>
      <c r="J122" s="61"/>
      <c r="K122" s="99"/>
      <c r="L122" s="51">
        <f t="shared" si="4"/>
        <v>0</v>
      </c>
      <c r="M122" s="51">
        <f t="shared" si="1"/>
        <v>0</v>
      </c>
      <c r="N122" s="51">
        <f t="shared" si="2"/>
        <v>0</v>
      </c>
      <c r="O122" s="51">
        <f t="shared" si="3"/>
        <v>0</v>
      </c>
    </row>
    <row r="123" spans="1:15" x14ac:dyDescent="0.2">
      <c r="A123" s="65"/>
      <c r="B123" s="61"/>
      <c r="C123" s="61"/>
      <c r="D123" s="61"/>
      <c r="E123" s="61"/>
      <c r="F123" s="61"/>
      <c r="G123" s="61"/>
      <c r="H123" s="61"/>
      <c r="I123" s="61"/>
      <c r="J123" s="61"/>
      <c r="K123" s="99"/>
      <c r="L123" s="51">
        <f t="shared" si="4"/>
        <v>0</v>
      </c>
      <c r="M123" s="51">
        <f t="shared" si="1"/>
        <v>0</v>
      </c>
      <c r="N123" s="51">
        <f t="shared" si="2"/>
        <v>0</v>
      </c>
      <c r="O123" s="51">
        <f t="shared" si="3"/>
        <v>0</v>
      </c>
    </row>
    <row r="124" spans="1:15" x14ac:dyDescent="0.2">
      <c r="A124" s="65"/>
      <c r="B124" s="61"/>
      <c r="C124" s="61"/>
      <c r="D124" s="61"/>
      <c r="E124" s="61"/>
      <c r="F124" s="61"/>
      <c r="G124" s="61"/>
      <c r="H124" s="61"/>
      <c r="I124" s="61"/>
      <c r="J124" s="61"/>
      <c r="K124" s="99"/>
      <c r="L124" s="51">
        <f t="shared" si="4"/>
        <v>0</v>
      </c>
      <c r="M124" s="51">
        <f t="shared" si="1"/>
        <v>0</v>
      </c>
      <c r="N124" s="51">
        <f t="shared" si="2"/>
        <v>0</v>
      </c>
      <c r="O124" s="51">
        <f t="shared" si="3"/>
        <v>0</v>
      </c>
    </row>
    <row r="125" spans="1:15" x14ac:dyDescent="0.2">
      <c r="A125" s="65"/>
      <c r="B125" s="61"/>
      <c r="C125" s="61"/>
      <c r="D125" s="61"/>
      <c r="E125" s="61"/>
      <c r="F125" s="61"/>
      <c r="G125" s="61"/>
      <c r="H125" s="61"/>
      <c r="I125" s="61"/>
      <c r="J125" s="61"/>
      <c r="K125" s="99"/>
      <c r="L125" s="51">
        <f t="shared" si="4"/>
        <v>0</v>
      </c>
      <c r="M125" s="51">
        <f t="shared" si="1"/>
        <v>0</v>
      </c>
      <c r="N125" s="51">
        <f t="shared" si="2"/>
        <v>0</v>
      </c>
      <c r="O125" s="51">
        <f t="shared" si="3"/>
        <v>0</v>
      </c>
    </row>
    <row r="126" spans="1:15" x14ac:dyDescent="0.2">
      <c r="A126" s="65"/>
      <c r="B126" s="61"/>
      <c r="C126" s="61"/>
      <c r="D126" s="61"/>
      <c r="E126" s="61"/>
      <c r="F126" s="61"/>
      <c r="G126" s="61"/>
      <c r="H126" s="61"/>
      <c r="I126" s="61"/>
      <c r="J126" s="61"/>
      <c r="K126" s="99"/>
      <c r="L126" s="51">
        <f t="shared" si="4"/>
        <v>0</v>
      </c>
      <c r="M126" s="51">
        <f t="shared" si="1"/>
        <v>0</v>
      </c>
      <c r="N126" s="51">
        <f t="shared" si="2"/>
        <v>0</v>
      </c>
      <c r="O126" s="51">
        <f t="shared" si="3"/>
        <v>0</v>
      </c>
    </row>
    <row r="127" spans="1:15" x14ac:dyDescent="0.2">
      <c r="A127" s="65"/>
      <c r="B127" s="61"/>
      <c r="C127" s="61"/>
      <c r="D127" s="61"/>
      <c r="E127" s="61"/>
      <c r="F127" s="61"/>
      <c r="G127" s="61"/>
      <c r="H127" s="61"/>
      <c r="I127" s="61"/>
      <c r="J127" s="61"/>
      <c r="K127" s="99"/>
      <c r="L127" s="51">
        <f t="shared" si="4"/>
        <v>0</v>
      </c>
      <c r="M127" s="51">
        <f t="shared" si="1"/>
        <v>0</v>
      </c>
      <c r="N127" s="51">
        <f t="shared" si="2"/>
        <v>0</v>
      </c>
      <c r="O127" s="51">
        <f t="shared" si="3"/>
        <v>0</v>
      </c>
    </row>
    <row r="128" spans="1:15" x14ac:dyDescent="0.2">
      <c r="A128" s="65"/>
      <c r="B128" s="61"/>
      <c r="C128" s="61"/>
      <c r="D128" s="61"/>
      <c r="E128" s="61"/>
      <c r="F128" s="61"/>
      <c r="G128" s="61"/>
      <c r="H128" s="61"/>
      <c r="I128" s="61"/>
      <c r="J128" s="61"/>
      <c r="K128" s="99"/>
      <c r="L128" s="51">
        <f t="shared" si="4"/>
        <v>0</v>
      </c>
      <c r="M128" s="51">
        <f t="shared" si="1"/>
        <v>0</v>
      </c>
      <c r="N128" s="51">
        <f t="shared" si="2"/>
        <v>0</v>
      </c>
      <c r="O128" s="51">
        <f t="shared" si="3"/>
        <v>0</v>
      </c>
    </row>
    <row r="129" spans="1:15" x14ac:dyDescent="0.2">
      <c r="A129" s="65"/>
      <c r="B129" s="61"/>
      <c r="C129" s="61"/>
      <c r="D129" s="61"/>
      <c r="E129" s="61"/>
      <c r="F129" s="61"/>
      <c r="G129" s="61"/>
      <c r="H129" s="61"/>
      <c r="I129" s="61"/>
      <c r="J129" s="61"/>
      <c r="K129" s="99"/>
      <c r="L129" s="51">
        <f t="shared" si="4"/>
        <v>0</v>
      </c>
      <c r="M129" s="51">
        <f t="shared" si="1"/>
        <v>0</v>
      </c>
      <c r="N129" s="51">
        <f t="shared" si="2"/>
        <v>0</v>
      </c>
      <c r="O129" s="51">
        <f t="shared" si="3"/>
        <v>0</v>
      </c>
    </row>
    <row r="130" spans="1:15" x14ac:dyDescent="0.2">
      <c r="A130" s="65"/>
      <c r="B130" s="61"/>
      <c r="C130" s="61"/>
      <c r="D130" s="61"/>
      <c r="E130" s="61"/>
      <c r="F130" s="61"/>
      <c r="G130" s="61"/>
      <c r="H130" s="61"/>
      <c r="I130" s="61"/>
      <c r="J130" s="61"/>
      <c r="K130" s="99"/>
      <c r="L130" s="51">
        <f t="shared" si="4"/>
        <v>0</v>
      </c>
      <c r="M130" s="51">
        <f t="shared" si="1"/>
        <v>0</v>
      </c>
      <c r="N130" s="51">
        <f t="shared" si="2"/>
        <v>0</v>
      </c>
      <c r="O130" s="51">
        <f t="shared" si="3"/>
        <v>0</v>
      </c>
    </row>
    <row r="131" spans="1:15" x14ac:dyDescent="0.2">
      <c r="A131" s="65"/>
      <c r="B131" s="61"/>
      <c r="C131" s="61"/>
      <c r="D131" s="61"/>
      <c r="E131" s="61"/>
      <c r="F131" s="61"/>
      <c r="G131" s="61"/>
      <c r="H131" s="61"/>
      <c r="I131" s="61"/>
      <c r="J131" s="61"/>
      <c r="K131" s="99"/>
      <c r="L131" s="51">
        <f t="shared" si="4"/>
        <v>0</v>
      </c>
      <c r="M131" s="51">
        <f t="shared" si="1"/>
        <v>0</v>
      </c>
      <c r="N131" s="51">
        <f t="shared" si="2"/>
        <v>0</v>
      </c>
      <c r="O131" s="51">
        <f t="shared" si="3"/>
        <v>0</v>
      </c>
    </row>
    <row r="132" spans="1:15" x14ac:dyDescent="0.2">
      <c r="A132" s="65"/>
      <c r="B132" s="61"/>
      <c r="C132" s="61"/>
      <c r="D132" s="61"/>
      <c r="E132" s="61"/>
      <c r="F132" s="61"/>
      <c r="G132" s="61"/>
      <c r="H132" s="61"/>
      <c r="I132" s="61"/>
      <c r="J132" s="61"/>
      <c r="K132" s="99"/>
      <c r="L132" s="51">
        <f t="shared" si="4"/>
        <v>0</v>
      </c>
      <c r="M132" s="51">
        <f t="shared" si="1"/>
        <v>0</v>
      </c>
      <c r="N132" s="51">
        <f t="shared" si="2"/>
        <v>0</v>
      </c>
      <c r="O132" s="51">
        <f t="shared" si="3"/>
        <v>0</v>
      </c>
    </row>
    <row r="133" spans="1:15" x14ac:dyDescent="0.2">
      <c r="A133" s="65"/>
      <c r="B133" s="61"/>
      <c r="C133" s="61"/>
      <c r="D133" s="61"/>
      <c r="E133" s="61"/>
      <c r="F133" s="61"/>
      <c r="G133" s="61"/>
      <c r="H133" s="61"/>
      <c r="I133" s="61"/>
      <c r="J133" s="61"/>
      <c r="K133" s="99"/>
      <c r="L133" s="51">
        <f t="shared" si="4"/>
        <v>0</v>
      </c>
      <c r="M133" s="51">
        <f t="shared" si="1"/>
        <v>0</v>
      </c>
      <c r="N133" s="51">
        <f t="shared" si="2"/>
        <v>0</v>
      </c>
      <c r="O133" s="51">
        <f t="shared" si="3"/>
        <v>0</v>
      </c>
    </row>
    <row r="134" spans="1:15" x14ac:dyDescent="0.2">
      <c r="A134" s="65"/>
      <c r="B134" s="61"/>
      <c r="C134" s="61"/>
      <c r="D134" s="61"/>
      <c r="E134" s="61"/>
      <c r="F134" s="61"/>
      <c r="G134" s="61"/>
      <c r="H134" s="61"/>
      <c r="I134" s="61"/>
      <c r="J134" s="61"/>
      <c r="K134" s="99"/>
      <c r="L134" s="51">
        <f t="shared" si="4"/>
        <v>0</v>
      </c>
      <c r="M134" s="51">
        <f t="shared" si="1"/>
        <v>0</v>
      </c>
      <c r="N134" s="51">
        <f t="shared" si="2"/>
        <v>0</v>
      </c>
      <c r="O134" s="51">
        <f t="shared" si="3"/>
        <v>0</v>
      </c>
    </row>
    <row r="135" spans="1:15" x14ac:dyDescent="0.2">
      <c r="A135" s="65"/>
      <c r="B135" s="61"/>
      <c r="C135" s="61"/>
      <c r="D135" s="61"/>
      <c r="E135" s="61"/>
      <c r="F135" s="61"/>
      <c r="G135" s="61"/>
      <c r="H135" s="61"/>
      <c r="I135" s="61"/>
      <c r="J135" s="61"/>
      <c r="K135" s="99"/>
      <c r="L135" s="51">
        <f t="shared" si="4"/>
        <v>0</v>
      </c>
      <c r="M135" s="51">
        <f t="shared" si="1"/>
        <v>0</v>
      </c>
      <c r="N135" s="51">
        <f t="shared" si="2"/>
        <v>0</v>
      </c>
      <c r="O135" s="51">
        <f t="shared" si="3"/>
        <v>0</v>
      </c>
    </row>
    <row r="136" spans="1:15" x14ac:dyDescent="0.2">
      <c r="A136" s="65"/>
      <c r="B136" s="61"/>
      <c r="C136" s="61"/>
      <c r="D136" s="61"/>
      <c r="E136" s="61"/>
      <c r="F136" s="61"/>
      <c r="G136" s="61"/>
      <c r="H136" s="61"/>
      <c r="I136" s="61"/>
      <c r="J136" s="61"/>
      <c r="K136" s="99"/>
      <c r="L136" s="51">
        <f t="shared" si="4"/>
        <v>0</v>
      </c>
      <c r="M136" s="51">
        <f t="shared" si="1"/>
        <v>0</v>
      </c>
      <c r="N136" s="51">
        <f t="shared" si="2"/>
        <v>0</v>
      </c>
      <c r="O136" s="51">
        <f t="shared" si="3"/>
        <v>0</v>
      </c>
    </row>
    <row r="137" spans="1:15" x14ac:dyDescent="0.2">
      <c r="A137" s="65"/>
      <c r="B137" s="61"/>
      <c r="C137" s="61"/>
      <c r="D137" s="61"/>
      <c r="E137" s="61"/>
      <c r="F137" s="61"/>
      <c r="G137" s="61"/>
      <c r="H137" s="61"/>
      <c r="I137" s="61"/>
      <c r="J137" s="61"/>
      <c r="K137" s="99"/>
      <c r="L137" s="51">
        <f t="shared" ref="L137:L170" si="5">G137*K137</f>
        <v>0</v>
      </c>
      <c r="M137" s="51">
        <f t="shared" si="1"/>
        <v>0</v>
      </c>
      <c r="N137" s="51">
        <f t="shared" si="2"/>
        <v>0</v>
      </c>
      <c r="O137" s="51">
        <f t="shared" si="3"/>
        <v>0</v>
      </c>
    </row>
    <row r="138" spans="1:15" x14ac:dyDescent="0.2">
      <c r="A138" s="65"/>
      <c r="B138" s="61"/>
      <c r="C138" s="61"/>
      <c r="D138" s="61"/>
      <c r="E138" s="61"/>
      <c r="F138" s="61"/>
      <c r="G138" s="61"/>
      <c r="H138" s="61"/>
      <c r="I138" s="61"/>
      <c r="J138" s="61"/>
      <c r="K138" s="99"/>
      <c r="L138" s="51">
        <f t="shared" si="5"/>
        <v>0</v>
      </c>
      <c r="M138" s="51">
        <f t="shared" si="1"/>
        <v>0</v>
      </c>
      <c r="N138" s="51">
        <f t="shared" si="2"/>
        <v>0</v>
      </c>
      <c r="O138" s="51">
        <f t="shared" si="3"/>
        <v>0</v>
      </c>
    </row>
    <row r="139" spans="1:15" x14ac:dyDescent="0.2">
      <c r="A139" s="65"/>
      <c r="B139" s="61"/>
      <c r="C139" s="61"/>
      <c r="D139" s="61"/>
      <c r="E139" s="61"/>
      <c r="F139" s="61"/>
      <c r="G139" s="61"/>
      <c r="H139" s="61"/>
      <c r="I139" s="61"/>
      <c r="J139" s="61"/>
      <c r="K139" s="99"/>
      <c r="L139" s="51">
        <f t="shared" si="5"/>
        <v>0</v>
      </c>
      <c r="M139" s="51">
        <f t="shared" si="1"/>
        <v>0</v>
      </c>
      <c r="N139" s="51">
        <f t="shared" si="2"/>
        <v>0</v>
      </c>
      <c r="O139" s="51">
        <f t="shared" si="3"/>
        <v>0</v>
      </c>
    </row>
    <row r="140" spans="1:15" x14ac:dyDescent="0.2">
      <c r="A140" s="65"/>
      <c r="B140" s="61"/>
      <c r="C140" s="61"/>
      <c r="D140" s="61"/>
      <c r="E140" s="61"/>
      <c r="F140" s="61"/>
      <c r="G140" s="61"/>
      <c r="H140" s="61"/>
      <c r="I140" s="61"/>
      <c r="J140" s="61"/>
      <c r="K140" s="99"/>
      <c r="L140" s="51">
        <f t="shared" si="5"/>
        <v>0</v>
      </c>
      <c r="M140" s="51">
        <f t="shared" si="1"/>
        <v>0</v>
      </c>
      <c r="N140" s="51">
        <f t="shared" si="2"/>
        <v>0</v>
      </c>
      <c r="O140" s="51">
        <f t="shared" si="3"/>
        <v>0</v>
      </c>
    </row>
    <row r="141" spans="1:15" x14ac:dyDescent="0.2">
      <c r="A141" s="65"/>
      <c r="B141" s="61"/>
      <c r="C141" s="61"/>
      <c r="D141" s="61"/>
      <c r="E141" s="61"/>
      <c r="F141" s="61"/>
      <c r="G141" s="61"/>
      <c r="H141" s="61"/>
      <c r="I141" s="61"/>
      <c r="J141" s="61"/>
      <c r="K141" s="99"/>
      <c r="L141" s="51">
        <f t="shared" si="5"/>
        <v>0</v>
      </c>
      <c r="M141" s="51">
        <f t="shared" si="1"/>
        <v>0</v>
      </c>
      <c r="N141" s="51">
        <f t="shared" si="2"/>
        <v>0</v>
      </c>
      <c r="O141" s="51">
        <f t="shared" si="3"/>
        <v>0</v>
      </c>
    </row>
    <row r="142" spans="1:15" x14ac:dyDescent="0.2">
      <c r="A142" s="65"/>
      <c r="B142" s="61"/>
      <c r="C142" s="61"/>
      <c r="D142" s="71"/>
      <c r="E142" s="61"/>
      <c r="F142" s="62"/>
      <c r="G142" s="62"/>
      <c r="H142" s="62"/>
      <c r="I142" s="62"/>
      <c r="J142" s="62"/>
      <c r="K142" s="99"/>
      <c r="L142" s="51">
        <f t="shared" si="5"/>
        <v>0</v>
      </c>
      <c r="M142" s="51">
        <f t="shared" si="1"/>
        <v>0</v>
      </c>
      <c r="N142" s="51">
        <f t="shared" si="2"/>
        <v>0</v>
      </c>
      <c r="O142" s="51">
        <f t="shared" si="3"/>
        <v>0</v>
      </c>
    </row>
    <row r="143" spans="1:15" x14ac:dyDescent="0.2">
      <c r="A143" s="65"/>
      <c r="B143" s="61"/>
      <c r="C143" s="61"/>
      <c r="D143" s="71"/>
      <c r="E143" s="61"/>
      <c r="F143" s="62"/>
      <c r="G143" s="62"/>
      <c r="H143" s="62"/>
      <c r="I143" s="62"/>
      <c r="J143" s="62"/>
      <c r="K143" s="52"/>
      <c r="L143" s="51">
        <f t="shared" si="5"/>
        <v>0</v>
      </c>
      <c r="M143" s="51">
        <f t="shared" si="1"/>
        <v>0</v>
      </c>
      <c r="N143" s="51">
        <f t="shared" si="2"/>
        <v>0</v>
      </c>
      <c r="O143" s="51">
        <f t="shared" si="3"/>
        <v>0</v>
      </c>
    </row>
    <row r="144" spans="1:15" x14ac:dyDescent="0.2">
      <c r="A144" s="65"/>
      <c r="B144" s="61"/>
      <c r="C144" s="61"/>
      <c r="D144" s="71"/>
      <c r="E144" s="61"/>
      <c r="F144" s="62"/>
      <c r="G144" s="62"/>
      <c r="H144" s="62"/>
      <c r="I144" s="62"/>
      <c r="J144" s="62"/>
      <c r="K144" s="50"/>
      <c r="L144" s="51">
        <f t="shared" si="5"/>
        <v>0</v>
      </c>
      <c r="M144" s="51">
        <f t="shared" si="1"/>
        <v>0</v>
      </c>
      <c r="N144" s="51">
        <f t="shared" si="2"/>
        <v>0</v>
      </c>
      <c r="O144" s="51">
        <f t="shared" si="3"/>
        <v>0</v>
      </c>
    </row>
    <row r="145" spans="1:15" x14ac:dyDescent="0.2">
      <c r="A145" s="65"/>
      <c r="B145" s="61"/>
      <c r="C145" s="61"/>
      <c r="D145" s="53"/>
      <c r="E145" s="54"/>
      <c r="F145" s="55"/>
      <c r="G145" s="55"/>
      <c r="H145" s="55"/>
      <c r="I145" s="55"/>
      <c r="J145" s="55"/>
      <c r="K145" s="50"/>
      <c r="L145" s="51">
        <f t="shared" si="5"/>
        <v>0</v>
      </c>
      <c r="M145" s="51">
        <f t="shared" si="1"/>
        <v>0</v>
      </c>
      <c r="N145" s="51">
        <f t="shared" si="2"/>
        <v>0</v>
      </c>
      <c r="O145" s="51">
        <f t="shared" si="3"/>
        <v>0</v>
      </c>
    </row>
    <row r="146" spans="1:15" x14ac:dyDescent="0.2">
      <c r="A146" s="65"/>
      <c r="B146" s="62"/>
      <c r="C146" s="62"/>
      <c r="D146" s="72"/>
      <c r="E146" s="62"/>
      <c r="F146" s="62"/>
      <c r="G146" s="62"/>
      <c r="H146" s="55"/>
      <c r="I146" s="55"/>
      <c r="J146" s="55"/>
      <c r="K146" s="50"/>
      <c r="L146" s="51">
        <f t="shared" si="5"/>
        <v>0</v>
      </c>
      <c r="M146" s="51">
        <f t="shared" si="1"/>
        <v>0</v>
      </c>
      <c r="N146" s="51">
        <f t="shared" si="2"/>
        <v>0</v>
      </c>
      <c r="O146" s="51">
        <f t="shared" si="3"/>
        <v>0</v>
      </c>
    </row>
    <row r="147" spans="1:15" x14ac:dyDescent="0.2">
      <c r="A147" s="65"/>
      <c r="B147" s="61"/>
      <c r="C147" s="61"/>
      <c r="D147" s="71"/>
      <c r="E147" s="61"/>
      <c r="F147" s="62"/>
      <c r="G147" s="62"/>
      <c r="H147" s="62"/>
      <c r="I147" s="62"/>
      <c r="J147" s="62"/>
      <c r="K147" s="99"/>
      <c r="L147" s="51">
        <f t="shared" si="5"/>
        <v>0</v>
      </c>
      <c r="M147" s="51">
        <f t="shared" si="1"/>
        <v>0</v>
      </c>
      <c r="N147" s="51">
        <f t="shared" si="2"/>
        <v>0</v>
      </c>
      <c r="O147" s="51">
        <f t="shared" si="3"/>
        <v>0</v>
      </c>
    </row>
    <row r="148" spans="1:15" x14ac:dyDescent="0.2">
      <c r="A148" s="65"/>
      <c r="B148" s="61"/>
      <c r="C148" s="61"/>
      <c r="D148" s="71"/>
      <c r="E148" s="54"/>
      <c r="F148" s="62"/>
      <c r="G148" s="62"/>
      <c r="H148" s="62"/>
      <c r="I148" s="62"/>
      <c r="J148" s="62"/>
      <c r="K148" s="99"/>
      <c r="L148" s="51">
        <f t="shared" si="5"/>
        <v>0</v>
      </c>
      <c r="M148" s="51">
        <f t="shared" si="1"/>
        <v>0</v>
      </c>
      <c r="N148" s="51">
        <f t="shared" si="2"/>
        <v>0</v>
      </c>
      <c r="O148" s="51">
        <f t="shared" si="3"/>
        <v>0</v>
      </c>
    </row>
    <row r="149" spans="1:15" x14ac:dyDescent="0.2">
      <c r="A149" s="65"/>
      <c r="B149" s="61"/>
      <c r="C149" s="61"/>
      <c r="D149" s="71"/>
      <c r="E149" s="54"/>
      <c r="F149" s="62"/>
      <c r="G149" s="62"/>
      <c r="H149" s="62"/>
      <c r="I149" s="62"/>
      <c r="J149" s="62"/>
      <c r="K149" s="99"/>
      <c r="L149" s="51">
        <f t="shared" si="5"/>
        <v>0</v>
      </c>
      <c r="M149" s="51">
        <f t="shared" si="1"/>
        <v>0</v>
      </c>
      <c r="N149" s="51">
        <f t="shared" si="2"/>
        <v>0</v>
      </c>
      <c r="O149" s="51">
        <f t="shared" si="3"/>
        <v>0</v>
      </c>
    </row>
    <row r="150" spans="1:15" x14ac:dyDescent="0.2">
      <c r="A150" s="65"/>
      <c r="B150" s="61"/>
      <c r="C150" s="61"/>
      <c r="D150" s="71"/>
      <c r="E150" s="54"/>
      <c r="F150" s="62"/>
      <c r="G150" s="62"/>
      <c r="H150" s="62"/>
      <c r="I150" s="62"/>
      <c r="J150" s="62"/>
      <c r="K150" s="99"/>
      <c r="L150" s="51">
        <f t="shared" si="5"/>
        <v>0</v>
      </c>
      <c r="M150" s="51">
        <f t="shared" si="1"/>
        <v>0</v>
      </c>
      <c r="N150" s="51">
        <f t="shared" si="2"/>
        <v>0</v>
      </c>
      <c r="O150" s="51">
        <f t="shared" si="3"/>
        <v>0</v>
      </c>
    </row>
    <row r="151" spans="1:15" x14ac:dyDescent="0.2">
      <c r="A151" s="65"/>
      <c r="B151" s="61"/>
      <c r="C151" s="61"/>
      <c r="D151" s="71"/>
      <c r="E151" s="61"/>
      <c r="F151" s="62"/>
      <c r="G151" s="62"/>
      <c r="H151" s="62"/>
      <c r="I151" s="62"/>
      <c r="J151" s="62"/>
      <c r="K151" s="99"/>
      <c r="L151" s="51">
        <f t="shared" si="5"/>
        <v>0</v>
      </c>
      <c r="M151" s="51">
        <f t="shared" si="1"/>
        <v>0</v>
      </c>
      <c r="N151" s="51">
        <f t="shared" si="2"/>
        <v>0</v>
      </c>
      <c r="O151" s="51">
        <f t="shared" si="3"/>
        <v>0</v>
      </c>
    </row>
    <row r="152" spans="1:15" x14ac:dyDescent="0.2">
      <c r="A152" s="65"/>
      <c r="B152" s="61"/>
      <c r="C152" s="61"/>
      <c r="D152" s="71"/>
      <c r="E152" s="54"/>
      <c r="F152" s="62"/>
      <c r="G152" s="62"/>
      <c r="H152" s="62"/>
      <c r="I152" s="62"/>
      <c r="J152" s="62"/>
      <c r="K152" s="99"/>
      <c r="L152" s="51">
        <f t="shared" si="5"/>
        <v>0</v>
      </c>
      <c r="M152" s="51">
        <f t="shared" si="1"/>
        <v>0</v>
      </c>
      <c r="N152" s="51">
        <f t="shared" si="2"/>
        <v>0</v>
      </c>
      <c r="O152" s="51">
        <f t="shared" si="3"/>
        <v>0</v>
      </c>
    </row>
    <row r="153" spans="1:15" x14ac:dyDescent="0.2">
      <c r="A153" s="65"/>
      <c r="B153" s="61"/>
      <c r="C153" s="61"/>
      <c r="D153" s="71"/>
      <c r="E153" s="54"/>
      <c r="F153" s="62"/>
      <c r="G153" s="62"/>
      <c r="H153" s="62"/>
      <c r="I153" s="62"/>
      <c r="J153" s="62"/>
      <c r="K153" s="99"/>
      <c r="L153" s="51">
        <f t="shared" si="5"/>
        <v>0</v>
      </c>
      <c r="M153" s="51">
        <f t="shared" si="1"/>
        <v>0</v>
      </c>
      <c r="N153" s="51">
        <f t="shared" si="2"/>
        <v>0</v>
      </c>
      <c r="O153" s="51">
        <f t="shared" si="3"/>
        <v>0</v>
      </c>
    </row>
    <row r="154" spans="1:15" x14ac:dyDescent="0.2">
      <c r="A154" s="65"/>
      <c r="B154" s="61"/>
      <c r="C154" s="61"/>
      <c r="D154" s="71"/>
      <c r="E154" s="54"/>
      <c r="F154" s="62"/>
      <c r="G154" s="62"/>
      <c r="H154" s="62"/>
      <c r="I154" s="62"/>
      <c r="J154" s="62"/>
      <c r="K154" s="99"/>
      <c r="L154" s="51">
        <f t="shared" si="5"/>
        <v>0</v>
      </c>
      <c r="M154" s="51">
        <f t="shared" si="1"/>
        <v>0</v>
      </c>
      <c r="N154" s="51">
        <f t="shared" si="2"/>
        <v>0</v>
      </c>
      <c r="O154" s="51">
        <f t="shared" si="3"/>
        <v>0</v>
      </c>
    </row>
    <row r="155" spans="1:15" x14ac:dyDescent="0.2">
      <c r="A155" s="65"/>
      <c r="B155" s="61"/>
      <c r="C155" s="61"/>
      <c r="D155" s="71"/>
      <c r="E155" s="54"/>
      <c r="F155" s="62"/>
      <c r="G155" s="62"/>
      <c r="H155" s="62"/>
      <c r="I155" s="62"/>
      <c r="J155" s="62"/>
      <c r="K155" s="99"/>
      <c r="L155" s="51">
        <f t="shared" si="5"/>
        <v>0</v>
      </c>
      <c r="M155" s="51">
        <f t="shared" si="1"/>
        <v>0</v>
      </c>
      <c r="N155" s="51">
        <f t="shared" si="2"/>
        <v>0</v>
      </c>
      <c r="O155" s="51">
        <f t="shared" si="3"/>
        <v>0</v>
      </c>
    </row>
    <row r="156" spans="1:15" x14ac:dyDescent="0.2">
      <c r="A156" s="65"/>
      <c r="B156" s="61"/>
      <c r="C156" s="61"/>
      <c r="D156" s="71"/>
      <c r="E156" s="61"/>
      <c r="F156" s="62"/>
      <c r="G156" s="62"/>
      <c r="H156" s="62"/>
      <c r="I156" s="62"/>
      <c r="J156" s="62"/>
      <c r="K156" s="99"/>
      <c r="L156" s="51">
        <f t="shared" si="5"/>
        <v>0</v>
      </c>
      <c r="M156" s="51">
        <f t="shared" si="1"/>
        <v>0</v>
      </c>
      <c r="N156" s="51">
        <f t="shared" si="2"/>
        <v>0</v>
      </c>
      <c r="O156" s="51">
        <f t="shared" si="3"/>
        <v>0</v>
      </c>
    </row>
    <row r="157" spans="1:15" x14ac:dyDescent="0.2">
      <c r="A157" s="65"/>
      <c r="B157" s="61"/>
      <c r="C157" s="61"/>
      <c r="D157" s="71"/>
      <c r="E157" s="61"/>
      <c r="F157" s="62"/>
      <c r="G157" s="62"/>
      <c r="H157" s="62"/>
      <c r="I157" s="62"/>
      <c r="J157" s="62"/>
      <c r="K157" s="99"/>
      <c r="L157" s="51">
        <f t="shared" si="5"/>
        <v>0</v>
      </c>
      <c r="M157" s="51">
        <f t="shared" si="1"/>
        <v>0</v>
      </c>
      <c r="N157" s="51">
        <f t="shared" si="2"/>
        <v>0</v>
      </c>
      <c r="O157" s="51">
        <f t="shared" si="3"/>
        <v>0</v>
      </c>
    </row>
    <row r="158" spans="1:15" x14ac:dyDescent="0.2">
      <c r="A158" s="65"/>
      <c r="B158" s="61"/>
      <c r="C158" s="61"/>
      <c r="D158" s="71"/>
      <c r="E158" s="61"/>
      <c r="F158" s="62"/>
      <c r="G158" s="62"/>
      <c r="H158" s="62"/>
      <c r="I158" s="62"/>
      <c r="J158" s="62"/>
      <c r="K158" s="52"/>
      <c r="L158" s="51">
        <f t="shared" si="5"/>
        <v>0</v>
      </c>
      <c r="M158" s="51">
        <f t="shared" si="1"/>
        <v>0</v>
      </c>
      <c r="N158" s="51">
        <f t="shared" si="2"/>
        <v>0</v>
      </c>
      <c r="O158" s="51">
        <f t="shared" si="3"/>
        <v>0</v>
      </c>
    </row>
    <row r="159" spans="1:15" x14ac:dyDescent="0.2">
      <c r="A159" s="65"/>
      <c r="B159" s="61"/>
      <c r="C159" s="61"/>
      <c r="D159" s="71"/>
      <c r="E159" s="61"/>
      <c r="F159" s="62"/>
      <c r="G159" s="62"/>
      <c r="H159" s="62"/>
      <c r="I159" s="62"/>
      <c r="J159" s="62"/>
      <c r="K159" s="50"/>
      <c r="L159" s="51">
        <f t="shared" si="5"/>
        <v>0</v>
      </c>
      <c r="M159" s="51">
        <f t="shared" si="1"/>
        <v>0</v>
      </c>
      <c r="N159" s="51">
        <f t="shared" si="2"/>
        <v>0</v>
      </c>
      <c r="O159" s="51">
        <f t="shared" si="3"/>
        <v>0</v>
      </c>
    </row>
    <row r="160" spans="1:15" x14ac:dyDescent="0.2">
      <c r="A160" s="65"/>
      <c r="B160" s="61"/>
      <c r="C160" s="61"/>
      <c r="D160" s="53"/>
      <c r="E160" s="54"/>
      <c r="F160" s="55"/>
      <c r="G160" s="55"/>
      <c r="H160" s="55"/>
      <c r="I160" s="55"/>
      <c r="J160" s="55"/>
      <c r="K160" s="50"/>
      <c r="L160" s="51">
        <f t="shared" si="5"/>
        <v>0</v>
      </c>
      <c r="M160" s="51">
        <f t="shared" si="1"/>
        <v>0</v>
      </c>
      <c r="N160" s="51">
        <f t="shared" si="2"/>
        <v>0</v>
      </c>
      <c r="O160" s="51">
        <f t="shared" si="3"/>
        <v>0</v>
      </c>
    </row>
    <row r="161" spans="1:15" x14ac:dyDescent="0.2">
      <c r="A161" s="65"/>
      <c r="B161" s="62"/>
      <c r="C161" s="62"/>
      <c r="D161" s="72"/>
      <c r="E161" s="62"/>
      <c r="F161" s="62"/>
      <c r="G161" s="62"/>
      <c r="H161" s="55"/>
      <c r="I161" s="55"/>
      <c r="J161" s="55"/>
      <c r="K161" s="50"/>
      <c r="L161" s="51">
        <f t="shared" si="5"/>
        <v>0</v>
      </c>
      <c r="M161" s="51">
        <f t="shared" si="1"/>
        <v>0</v>
      </c>
      <c r="N161" s="51">
        <f t="shared" si="2"/>
        <v>0</v>
      </c>
      <c r="O161" s="51">
        <f t="shared" si="3"/>
        <v>0</v>
      </c>
    </row>
    <row r="162" spans="1:15" x14ac:dyDescent="0.2">
      <c r="A162" s="65"/>
      <c r="B162" s="61"/>
      <c r="C162" s="61"/>
      <c r="D162" s="71"/>
      <c r="E162" s="61"/>
      <c r="F162" s="62"/>
      <c r="G162" s="62"/>
      <c r="H162" s="62"/>
      <c r="I162" s="62"/>
      <c r="J162" s="62"/>
      <c r="K162" s="99"/>
      <c r="L162" s="51">
        <f t="shared" si="5"/>
        <v>0</v>
      </c>
      <c r="M162" s="51">
        <f t="shared" si="1"/>
        <v>0</v>
      </c>
      <c r="N162" s="51">
        <f t="shared" si="2"/>
        <v>0</v>
      </c>
      <c r="O162" s="51">
        <f t="shared" si="3"/>
        <v>0</v>
      </c>
    </row>
    <row r="163" spans="1:15" x14ac:dyDescent="0.2">
      <c r="A163" s="65"/>
      <c r="B163" s="61"/>
      <c r="C163" s="61"/>
      <c r="D163" s="71"/>
      <c r="E163" s="54"/>
      <c r="F163" s="62"/>
      <c r="G163" s="62"/>
      <c r="H163" s="62"/>
      <c r="I163" s="62"/>
      <c r="J163" s="62"/>
      <c r="K163" s="99"/>
      <c r="L163" s="51">
        <f t="shared" si="5"/>
        <v>0</v>
      </c>
      <c r="M163" s="51">
        <f t="shared" si="1"/>
        <v>0</v>
      </c>
      <c r="N163" s="51">
        <f t="shared" si="2"/>
        <v>0</v>
      </c>
      <c r="O163" s="51">
        <f t="shared" si="3"/>
        <v>0</v>
      </c>
    </row>
    <row r="164" spans="1:15" x14ac:dyDescent="0.2">
      <c r="A164" s="65"/>
      <c r="B164" s="61"/>
      <c r="C164" s="61"/>
      <c r="D164" s="71"/>
      <c r="E164" s="54"/>
      <c r="F164" s="62"/>
      <c r="G164" s="62"/>
      <c r="H164" s="62"/>
      <c r="I164" s="62"/>
      <c r="J164" s="62"/>
      <c r="K164" s="99"/>
      <c r="L164" s="51">
        <f t="shared" si="5"/>
        <v>0</v>
      </c>
      <c r="M164" s="51">
        <f t="shared" si="1"/>
        <v>0</v>
      </c>
      <c r="N164" s="51">
        <f t="shared" si="2"/>
        <v>0</v>
      </c>
      <c r="O164" s="51">
        <f t="shared" si="3"/>
        <v>0</v>
      </c>
    </row>
    <row r="165" spans="1:15" x14ac:dyDescent="0.2">
      <c r="A165" s="65"/>
      <c r="B165" s="61"/>
      <c r="C165" s="61"/>
      <c r="D165" s="71"/>
      <c r="E165" s="54"/>
      <c r="F165" s="62"/>
      <c r="G165" s="62"/>
      <c r="H165" s="62"/>
      <c r="I165" s="62"/>
      <c r="J165" s="62"/>
      <c r="K165" s="99"/>
      <c r="L165" s="51">
        <f t="shared" si="5"/>
        <v>0</v>
      </c>
      <c r="M165" s="51">
        <f t="shared" si="1"/>
        <v>0</v>
      </c>
      <c r="N165" s="51">
        <f t="shared" si="2"/>
        <v>0</v>
      </c>
      <c r="O165" s="51">
        <f t="shared" si="3"/>
        <v>0</v>
      </c>
    </row>
    <row r="166" spans="1:15" x14ac:dyDescent="0.2">
      <c r="A166" s="65"/>
      <c r="B166" s="61"/>
      <c r="C166" s="61"/>
      <c r="D166" s="71"/>
      <c r="E166" s="61"/>
      <c r="F166" s="62"/>
      <c r="G166" s="62"/>
      <c r="H166" s="62"/>
      <c r="I166" s="62"/>
      <c r="J166" s="62"/>
      <c r="K166" s="99"/>
      <c r="L166" s="51">
        <f t="shared" si="5"/>
        <v>0</v>
      </c>
      <c r="M166" s="51">
        <f t="shared" si="1"/>
        <v>0</v>
      </c>
      <c r="N166" s="51">
        <f t="shared" si="2"/>
        <v>0</v>
      </c>
      <c r="O166" s="51">
        <f t="shared" si="3"/>
        <v>0</v>
      </c>
    </row>
    <row r="167" spans="1:15" x14ac:dyDescent="0.2">
      <c r="A167" s="65"/>
      <c r="B167" s="61"/>
      <c r="C167" s="61"/>
      <c r="D167" s="71"/>
      <c r="E167" s="54"/>
      <c r="F167" s="62"/>
      <c r="G167" s="62"/>
      <c r="H167" s="62"/>
      <c r="I167" s="62"/>
      <c r="J167" s="62"/>
      <c r="K167" s="99"/>
      <c r="L167" s="51">
        <f t="shared" si="5"/>
        <v>0</v>
      </c>
      <c r="M167" s="51">
        <f t="shared" si="1"/>
        <v>0</v>
      </c>
      <c r="N167" s="51">
        <f t="shared" si="2"/>
        <v>0</v>
      </c>
      <c r="O167" s="51">
        <f t="shared" si="3"/>
        <v>0</v>
      </c>
    </row>
    <row r="168" spans="1:15" x14ac:dyDescent="0.2">
      <c r="A168" s="65"/>
      <c r="B168" s="61"/>
      <c r="C168" s="61"/>
      <c r="D168" s="71"/>
      <c r="E168" s="54"/>
      <c r="F168" s="62"/>
      <c r="G168" s="62"/>
      <c r="H168" s="62"/>
      <c r="I168" s="62"/>
      <c r="J168" s="62"/>
      <c r="K168" s="99"/>
      <c r="L168" s="51">
        <f t="shared" si="5"/>
        <v>0</v>
      </c>
      <c r="M168" s="51">
        <f t="shared" si="1"/>
        <v>0</v>
      </c>
      <c r="N168" s="51">
        <f t="shared" si="2"/>
        <v>0</v>
      </c>
      <c r="O168" s="51">
        <f t="shared" si="3"/>
        <v>0</v>
      </c>
    </row>
    <row r="169" spans="1:15" x14ac:dyDescent="0.2">
      <c r="A169" s="65"/>
      <c r="B169" s="61"/>
      <c r="C169" s="61"/>
      <c r="D169" s="71"/>
      <c r="E169" s="54"/>
      <c r="F169" s="62"/>
      <c r="G169" s="62"/>
      <c r="H169" s="62"/>
      <c r="I169" s="62"/>
      <c r="J169" s="62"/>
      <c r="K169" s="99"/>
      <c r="L169" s="51">
        <f t="shared" si="5"/>
        <v>0</v>
      </c>
      <c r="M169" s="51">
        <f t="shared" si="1"/>
        <v>0</v>
      </c>
      <c r="N169" s="51">
        <f t="shared" si="2"/>
        <v>0</v>
      </c>
      <c r="O169" s="51">
        <f t="shared" si="3"/>
        <v>0</v>
      </c>
    </row>
    <row r="170" spans="1:15" x14ac:dyDescent="0.2">
      <c r="A170" s="65"/>
      <c r="B170" s="61"/>
      <c r="C170" s="61"/>
      <c r="D170" s="71"/>
      <c r="E170" s="54"/>
      <c r="F170" s="62"/>
      <c r="G170" s="62"/>
      <c r="H170" s="62"/>
      <c r="I170" s="62"/>
      <c r="J170" s="62"/>
      <c r="K170" s="99"/>
      <c r="L170" s="51">
        <f t="shared" si="5"/>
        <v>0</v>
      </c>
      <c r="M170" s="51">
        <f t="shared" si="1"/>
        <v>0</v>
      </c>
      <c r="N170" s="51">
        <f t="shared" si="2"/>
        <v>0</v>
      </c>
      <c r="O170" s="51">
        <f t="shared" si="3"/>
        <v>0</v>
      </c>
    </row>
    <row r="171" spans="1:15" x14ac:dyDescent="0.2">
      <c r="A171" s="65"/>
      <c r="B171" s="61"/>
      <c r="C171" s="61"/>
      <c r="D171" s="71"/>
      <c r="E171" s="61"/>
      <c r="F171" s="62"/>
      <c r="G171" s="62"/>
      <c r="H171" s="62"/>
      <c r="I171" s="62"/>
      <c r="J171" s="62"/>
      <c r="K171" s="99"/>
      <c r="L171" s="51">
        <f>G171*K171</f>
        <v>0</v>
      </c>
      <c r="M171" s="51">
        <f t="shared" si="1"/>
        <v>0</v>
      </c>
      <c r="N171" s="51">
        <f t="shared" si="2"/>
        <v>0</v>
      </c>
      <c r="O171" s="51">
        <f t="shared" si="3"/>
        <v>0</v>
      </c>
    </row>
    <row r="172" spans="1:15" x14ac:dyDescent="0.2">
      <c r="A172" s="65"/>
      <c r="B172" s="61"/>
      <c r="C172" s="61"/>
      <c r="D172" s="71"/>
      <c r="E172" s="61"/>
      <c r="F172" s="62"/>
      <c r="G172" s="62"/>
      <c r="H172" s="62"/>
      <c r="I172" s="62"/>
      <c r="J172" s="62"/>
      <c r="K172" s="99"/>
      <c r="L172" s="51">
        <f t="shared" ref="L172:L185" si="6">G172*K172</f>
        <v>0</v>
      </c>
      <c r="M172" s="51">
        <f t="shared" si="1"/>
        <v>0</v>
      </c>
      <c r="N172" s="51">
        <f t="shared" si="2"/>
        <v>0</v>
      </c>
      <c r="O172" s="51">
        <f t="shared" si="3"/>
        <v>0</v>
      </c>
    </row>
    <row r="173" spans="1:15" x14ac:dyDescent="0.2">
      <c r="A173" s="65"/>
      <c r="B173" s="61"/>
      <c r="C173" s="61"/>
      <c r="D173" s="71"/>
      <c r="E173" s="61"/>
      <c r="F173" s="62"/>
      <c r="G173" s="62"/>
      <c r="H173" s="62"/>
      <c r="I173" s="62"/>
      <c r="J173" s="62"/>
      <c r="K173" s="52"/>
      <c r="L173" s="51">
        <f t="shared" si="6"/>
        <v>0</v>
      </c>
      <c r="M173" s="51">
        <f t="shared" si="1"/>
        <v>0</v>
      </c>
      <c r="N173" s="51">
        <f t="shared" si="2"/>
        <v>0</v>
      </c>
      <c r="O173" s="51">
        <f t="shared" si="3"/>
        <v>0</v>
      </c>
    </row>
    <row r="174" spans="1:15" x14ac:dyDescent="0.2">
      <c r="A174" s="65"/>
      <c r="B174" s="61"/>
      <c r="C174" s="61"/>
      <c r="D174" s="71"/>
      <c r="E174" s="61"/>
      <c r="F174" s="62"/>
      <c r="G174" s="62"/>
      <c r="H174" s="62"/>
      <c r="I174" s="62"/>
      <c r="J174" s="62"/>
      <c r="K174" s="50"/>
      <c r="L174" s="51">
        <f t="shared" si="6"/>
        <v>0</v>
      </c>
      <c r="M174" s="51">
        <f t="shared" si="1"/>
        <v>0</v>
      </c>
      <c r="N174" s="51">
        <f t="shared" si="2"/>
        <v>0</v>
      </c>
      <c r="O174" s="51">
        <f t="shared" si="3"/>
        <v>0</v>
      </c>
    </row>
    <row r="175" spans="1:15" x14ac:dyDescent="0.2">
      <c r="A175" s="65"/>
      <c r="B175" s="61"/>
      <c r="C175" s="61"/>
      <c r="D175" s="53"/>
      <c r="E175" s="54"/>
      <c r="F175" s="55"/>
      <c r="G175" s="55"/>
      <c r="H175" s="55"/>
      <c r="I175" s="55"/>
      <c r="J175" s="55"/>
      <c r="K175" s="50"/>
      <c r="L175" s="51">
        <f t="shared" si="6"/>
        <v>0</v>
      </c>
      <c r="M175" s="51">
        <f t="shared" si="1"/>
        <v>0</v>
      </c>
      <c r="N175" s="51">
        <f t="shared" si="2"/>
        <v>0</v>
      </c>
      <c r="O175" s="51">
        <f t="shared" si="3"/>
        <v>0</v>
      </c>
    </row>
    <row r="176" spans="1:15" x14ac:dyDescent="0.2">
      <c r="A176" s="65"/>
      <c r="B176" s="62"/>
      <c r="C176" s="62"/>
      <c r="D176" s="72"/>
      <c r="E176" s="62"/>
      <c r="F176" s="62"/>
      <c r="G176" s="62"/>
      <c r="H176" s="55"/>
      <c r="I176" s="55"/>
      <c r="J176" s="55"/>
      <c r="K176" s="50"/>
      <c r="L176" s="51">
        <f t="shared" si="6"/>
        <v>0</v>
      </c>
      <c r="M176" s="51">
        <f t="shared" si="1"/>
        <v>0</v>
      </c>
      <c r="N176" s="51">
        <f t="shared" si="2"/>
        <v>0</v>
      </c>
      <c r="O176" s="51">
        <f t="shared" si="3"/>
        <v>0</v>
      </c>
    </row>
    <row r="177" spans="1:15" x14ac:dyDescent="0.2">
      <c r="A177" s="125"/>
      <c r="B177" s="61"/>
      <c r="C177" s="61"/>
      <c r="D177" s="71"/>
      <c r="E177" s="61"/>
      <c r="F177" s="62"/>
      <c r="G177" s="62"/>
      <c r="H177" s="62"/>
      <c r="I177" s="62"/>
      <c r="J177" s="62"/>
      <c r="K177" s="99"/>
      <c r="L177" s="51">
        <f t="shared" si="6"/>
        <v>0</v>
      </c>
      <c r="M177" s="51">
        <f t="shared" ref="M177:M185" si="7">K177*H177</f>
        <v>0</v>
      </c>
      <c r="N177" s="51">
        <f t="shared" ref="N177:N185" si="8">K177*I177</f>
        <v>0</v>
      </c>
      <c r="O177" s="51">
        <f t="shared" ref="O177:O185" si="9">J177*K177</f>
        <v>0</v>
      </c>
    </row>
    <row r="178" spans="1:15" x14ac:dyDescent="0.2">
      <c r="A178" s="125"/>
      <c r="B178" s="61"/>
      <c r="C178" s="61"/>
      <c r="D178" s="71"/>
      <c r="E178" s="54"/>
      <c r="F178" s="62"/>
      <c r="G178" s="62"/>
      <c r="H178" s="62"/>
      <c r="I178" s="62"/>
      <c r="J178" s="62"/>
      <c r="K178" s="99"/>
      <c r="L178" s="51">
        <f t="shared" si="6"/>
        <v>0</v>
      </c>
      <c r="M178" s="51">
        <f t="shared" si="7"/>
        <v>0</v>
      </c>
      <c r="N178" s="51">
        <f t="shared" si="8"/>
        <v>0</v>
      </c>
      <c r="O178" s="51">
        <f t="shared" si="9"/>
        <v>0</v>
      </c>
    </row>
    <row r="179" spans="1:15" x14ac:dyDescent="0.2">
      <c r="A179" s="125"/>
      <c r="B179" s="61"/>
      <c r="C179" s="61"/>
      <c r="D179" s="71"/>
      <c r="E179" s="54"/>
      <c r="F179" s="62"/>
      <c r="G179" s="62"/>
      <c r="H179" s="62"/>
      <c r="I179" s="62"/>
      <c r="J179" s="62"/>
      <c r="K179" s="99"/>
      <c r="L179" s="51">
        <f t="shared" si="6"/>
        <v>0</v>
      </c>
      <c r="M179" s="51">
        <f t="shared" si="7"/>
        <v>0</v>
      </c>
      <c r="N179" s="51">
        <f t="shared" si="8"/>
        <v>0</v>
      </c>
      <c r="O179" s="51">
        <f t="shared" si="9"/>
        <v>0</v>
      </c>
    </row>
    <row r="180" spans="1:15" x14ac:dyDescent="0.2">
      <c r="A180" s="125"/>
      <c r="B180" s="61"/>
      <c r="C180" s="61"/>
      <c r="D180" s="71"/>
      <c r="E180" s="54"/>
      <c r="F180" s="62"/>
      <c r="G180" s="62"/>
      <c r="H180" s="62"/>
      <c r="I180" s="62"/>
      <c r="J180" s="62"/>
      <c r="K180" s="99"/>
      <c r="L180" s="51">
        <f t="shared" si="6"/>
        <v>0</v>
      </c>
      <c r="M180" s="51">
        <f t="shared" si="7"/>
        <v>0</v>
      </c>
      <c r="N180" s="51">
        <f t="shared" si="8"/>
        <v>0</v>
      </c>
      <c r="O180" s="51">
        <f t="shared" si="9"/>
        <v>0</v>
      </c>
    </row>
    <row r="181" spans="1:15" x14ac:dyDescent="0.2">
      <c r="A181" s="125"/>
      <c r="B181" s="61"/>
      <c r="C181" s="61"/>
      <c r="D181" s="71"/>
      <c r="E181" s="61"/>
      <c r="F181" s="62"/>
      <c r="G181" s="62"/>
      <c r="H181" s="62"/>
      <c r="I181" s="62"/>
      <c r="J181" s="62"/>
      <c r="K181" s="99"/>
      <c r="L181" s="51">
        <f t="shared" si="6"/>
        <v>0</v>
      </c>
      <c r="M181" s="51">
        <f t="shared" si="7"/>
        <v>0</v>
      </c>
      <c r="N181" s="51">
        <f t="shared" si="8"/>
        <v>0</v>
      </c>
      <c r="O181" s="51">
        <f t="shared" si="9"/>
        <v>0</v>
      </c>
    </row>
    <row r="182" spans="1:15" x14ac:dyDescent="0.2">
      <c r="A182" s="125"/>
      <c r="B182" s="61"/>
      <c r="C182" s="61"/>
      <c r="D182" s="71"/>
      <c r="E182" s="54"/>
      <c r="F182" s="62"/>
      <c r="G182" s="62"/>
      <c r="H182" s="62"/>
      <c r="I182" s="62"/>
      <c r="J182" s="62"/>
      <c r="K182" s="99"/>
      <c r="L182" s="51">
        <f t="shared" si="6"/>
        <v>0</v>
      </c>
      <c r="M182" s="51">
        <f t="shared" si="7"/>
        <v>0</v>
      </c>
      <c r="N182" s="51">
        <f t="shared" si="8"/>
        <v>0</v>
      </c>
      <c r="O182" s="51">
        <f t="shared" si="9"/>
        <v>0</v>
      </c>
    </row>
    <row r="183" spans="1:15" x14ac:dyDescent="0.2">
      <c r="A183" s="125"/>
      <c r="B183" s="61"/>
      <c r="C183" s="61"/>
      <c r="D183" s="71"/>
      <c r="E183" s="54"/>
      <c r="F183" s="62"/>
      <c r="G183" s="62"/>
      <c r="H183" s="62"/>
      <c r="I183" s="62"/>
      <c r="J183" s="62"/>
      <c r="K183" s="99"/>
      <c r="L183" s="51">
        <f t="shared" si="6"/>
        <v>0</v>
      </c>
      <c r="M183" s="51">
        <f t="shared" si="7"/>
        <v>0</v>
      </c>
      <c r="N183" s="51">
        <f t="shared" si="8"/>
        <v>0</v>
      </c>
      <c r="O183" s="51">
        <f t="shared" si="9"/>
        <v>0</v>
      </c>
    </row>
    <row r="184" spans="1:15" x14ac:dyDescent="0.2">
      <c r="A184" s="125"/>
      <c r="B184" s="61"/>
      <c r="C184" s="61"/>
      <c r="D184" s="71"/>
      <c r="E184" s="54"/>
      <c r="F184" s="62"/>
      <c r="G184" s="62"/>
      <c r="H184" s="62"/>
      <c r="I184" s="62"/>
      <c r="J184" s="62"/>
      <c r="K184" s="99"/>
      <c r="L184" s="51">
        <f t="shared" si="6"/>
        <v>0</v>
      </c>
      <c r="M184" s="51">
        <f t="shared" si="7"/>
        <v>0</v>
      </c>
      <c r="N184" s="51">
        <f t="shared" si="8"/>
        <v>0</v>
      </c>
      <c r="O184" s="51">
        <f t="shared" si="9"/>
        <v>0</v>
      </c>
    </row>
    <row r="185" spans="1:15" x14ac:dyDescent="0.2">
      <c r="A185" s="125"/>
      <c r="B185" s="61"/>
      <c r="C185" s="61"/>
      <c r="D185" s="71"/>
      <c r="E185" s="54"/>
      <c r="F185" s="62"/>
      <c r="G185" s="62"/>
      <c r="H185" s="62"/>
      <c r="I185" s="62"/>
      <c r="J185" s="62"/>
      <c r="K185" s="99"/>
      <c r="L185" s="51">
        <f t="shared" si="6"/>
        <v>0</v>
      </c>
      <c r="M185" s="51">
        <f t="shared" si="7"/>
        <v>0</v>
      </c>
      <c r="N185" s="51">
        <f t="shared" si="8"/>
        <v>0</v>
      </c>
      <c r="O185" s="51">
        <f t="shared" si="9"/>
        <v>0</v>
      </c>
    </row>
    <row r="186" spans="1:15" ht="15" customHeight="1" x14ac:dyDescent="0.2">
      <c r="A186" s="176" t="s">
        <v>27</v>
      </c>
      <c r="B186" s="177"/>
      <c r="C186" s="177"/>
      <c r="D186" s="177"/>
      <c r="E186" s="177"/>
      <c r="F186" s="177"/>
      <c r="G186" s="177"/>
      <c r="H186" s="177"/>
      <c r="I186" s="177"/>
      <c r="J186" s="177"/>
      <c r="K186" s="178"/>
      <c r="L186" s="56">
        <f>SUM(L9:L185)</f>
        <v>0</v>
      </c>
      <c r="M186" s="56">
        <f>SUM(M9:M185)</f>
        <v>0</v>
      </c>
      <c r="N186" s="56">
        <f>SUM(N9:N185)</f>
        <v>0</v>
      </c>
      <c r="O186" s="56">
        <f>SUM(O9:O185)</f>
        <v>0</v>
      </c>
    </row>
    <row r="187" spans="1:15" x14ac:dyDescent="0.2">
      <c r="A187" s="172" t="s">
        <v>29</v>
      </c>
      <c r="B187" s="172"/>
      <c r="C187" s="172"/>
      <c r="D187" s="172"/>
      <c r="E187" s="172"/>
      <c r="F187" s="172"/>
      <c r="G187" s="172"/>
      <c r="H187" s="172"/>
      <c r="I187" s="172"/>
      <c r="J187" s="172"/>
      <c r="K187" s="172"/>
      <c r="L187" s="56">
        <f>ROUND(L186,2)</f>
        <v>0</v>
      </c>
      <c r="M187" s="56">
        <f t="shared" ref="M187:O187" si="10">ROUND(M186,2)</f>
        <v>0</v>
      </c>
      <c r="N187" s="56">
        <f t="shared" si="10"/>
        <v>0</v>
      </c>
      <c r="O187" s="56">
        <f t="shared" si="10"/>
        <v>0</v>
      </c>
    </row>
    <row r="188" spans="1:15" x14ac:dyDescent="0.2">
      <c r="A188" s="172" t="s">
        <v>28</v>
      </c>
      <c r="B188" s="172"/>
      <c r="C188" s="172"/>
      <c r="D188" s="172"/>
      <c r="E188" s="172"/>
      <c r="F188" s="172"/>
      <c r="G188" s="172"/>
      <c r="H188" s="172"/>
      <c r="I188" s="172"/>
      <c r="J188" s="172"/>
      <c r="K188" s="172"/>
      <c r="L188" s="172"/>
      <c r="M188" s="172"/>
      <c r="N188" s="172"/>
      <c r="O188" s="57">
        <f>Ribasso</f>
        <v>0.10150000000000001</v>
      </c>
    </row>
    <row r="189" spans="1:15" x14ac:dyDescent="0.2">
      <c r="A189" s="172" t="s">
        <v>31</v>
      </c>
      <c r="B189" s="172"/>
      <c r="C189" s="172"/>
      <c r="D189" s="172"/>
      <c r="E189" s="172"/>
      <c r="F189" s="172"/>
      <c r="G189" s="172"/>
      <c r="H189" s="172"/>
      <c r="I189" s="172"/>
      <c r="J189" s="172"/>
      <c r="K189" s="172"/>
      <c r="L189" s="172"/>
      <c r="M189" s="172"/>
      <c r="N189" s="172"/>
      <c r="O189" s="56">
        <f>ROUND(O188*O187,2)</f>
        <v>0</v>
      </c>
    </row>
    <row r="190" spans="1:15" ht="19.5" x14ac:dyDescent="0.2">
      <c r="A190" s="170" t="s">
        <v>30</v>
      </c>
      <c r="B190" s="170"/>
      <c r="C190" s="170"/>
      <c r="D190" s="170"/>
      <c r="E190" s="170"/>
      <c r="F190" s="170"/>
      <c r="G190" s="170"/>
      <c r="H190" s="170"/>
      <c r="I190" s="170"/>
      <c r="J190" s="170"/>
      <c r="K190" s="170"/>
      <c r="L190" s="58">
        <f>L187-(O188*L187)</f>
        <v>0</v>
      </c>
      <c r="M190" s="58">
        <f>M187</f>
        <v>0</v>
      </c>
      <c r="N190" s="58">
        <f>N187</f>
        <v>0</v>
      </c>
      <c r="O190" s="58">
        <f>O187-O189</f>
        <v>0</v>
      </c>
    </row>
    <row r="191" spans="1:15" ht="19.5" x14ac:dyDescent="0.2">
      <c r="A191" s="170" t="s">
        <v>7</v>
      </c>
      <c r="B191" s="170"/>
      <c r="C191" s="170"/>
      <c r="D191" s="170"/>
      <c r="E191" s="170"/>
      <c r="F191" s="170"/>
      <c r="G191" s="170"/>
      <c r="H191" s="170"/>
      <c r="I191" s="170"/>
      <c r="J191" s="170"/>
      <c r="K191" s="170"/>
      <c r="L191" s="170"/>
      <c r="M191" s="170"/>
      <c r="N191" s="170"/>
      <c r="O191" s="98">
        <f>M190+N190+O190</f>
        <v>0</v>
      </c>
    </row>
    <row r="192" spans="1:15" x14ac:dyDescent="0.2">
      <c r="A192" s="59"/>
      <c r="B192" s="59"/>
      <c r="C192" s="59"/>
      <c r="D192" s="5" t="s">
        <v>4</v>
      </c>
    </row>
    <row r="193" spans="1:4" x14ac:dyDescent="0.2">
      <c r="A193" s="63"/>
      <c r="B193" s="63"/>
      <c r="C193" s="63"/>
      <c r="D193" s="5" t="s">
        <v>37</v>
      </c>
    </row>
  </sheetData>
  <mergeCells count="13">
    <mergeCell ref="A190:K190"/>
    <mergeCell ref="A191:N191"/>
    <mergeCell ref="A186:K186"/>
    <mergeCell ref="C3:K3"/>
    <mergeCell ref="A187:K187"/>
    <mergeCell ref="A188:N188"/>
    <mergeCell ref="A189:N189"/>
    <mergeCell ref="B1:O1"/>
    <mergeCell ref="A2:O2"/>
    <mergeCell ref="L3:O7"/>
    <mergeCell ref="C4:K5"/>
    <mergeCell ref="C6:K6"/>
    <mergeCell ref="D7:K7"/>
  </mergeCells>
  <pageMargins left="0.7" right="0.7" top="0.75" bottom="0.75" header="0.3" footer="0.3"/>
  <pageSetup paperSize="9" scale="46"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Appoggio!$A$2:$A$5</xm:f>
          </x14:formula1>
          <xm:sqref>B6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59</vt:i4>
      </vt:variant>
      <vt:variant>
        <vt:lpstr>Intervalli denominati</vt:lpstr>
      </vt:variant>
      <vt:variant>
        <vt:i4>77</vt:i4>
      </vt:variant>
    </vt:vector>
  </HeadingPairs>
  <TitlesOfParts>
    <vt:vector size="136" baseType="lpstr">
      <vt:lpstr>INTESTAZIONE</vt:lpstr>
      <vt:lpstr>P.I. indennità mensile</vt:lpstr>
      <vt:lpstr>CTR Bardineto</vt:lpstr>
      <vt:lpstr>CTR Calizzano</vt:lpstr>
      <vt:lpstr>CTR Murialdo</vt:lpstr>
      <vt:lpstr>CTR Osiglia</vt:lpstr>
      <vt:lpstr>Conduzione Bardineto</vt:lpstr>
      <vt:lpstr>Conduzione Calizzano</vt:lpstr>
      <vt:lpstr>Conduzione Murialdo</vt:lpstr>
      <vt:lpstr>Conduzione Osiglia</vt:lpstr>
      <vt:lpstr>Autospurgo Bardineto</vt:lpstr>
      <vt:lpstr>Autospurgo Calizzano</vt:lpstr>
      <vt:lpstr>Autospurgo Murialdo</vt:lpstr>
      <vt:lpstr>Autospurgo Osiglia</vt:lpstr>
      <vt:lpstr>1</vt:lpstr>
      <vt:lpstr>2</vt:lpstr>
      <vt:lpstr>3</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Autocert. corretta esecuzione</vt:lpstr>
      <vt:lpstr>Riassuntivo mese</vt:lpstr>
      <vt:lpstr>Sommario RC_AQ</vt:lpstr>
      <vt:lpstr>Indicazioni di fatturazione</vt:lpstr>
      <vt:lpstr>EPU </vt:lpstr>
      <vt:lpstr>Appoggio</vt:lpstr>
      <vt:lpstr>'1'!Area_stampa</vt:lpstr>
      <vt:lpstr>'10'!Area_stampa</vt:lpstr>
      <vt:lpstr>'11'!Area_stampa</vt:lpstr>
      <vt:lpstr>'12'!Area_stampa</vt:lpstr>
      <vt:lpstr>'13'!Area_stampa</vt:lpstr>
      <vt:lpstr>'14'!Area_stampa</vt:lpstr>
      <vt:lpstr>'15'!Area_stampa</vt:lpstr>
      <vt:lpstr>'16'!Area_stampa</vt:lpstr>
      <vt:lpstr>'17'!Area_stampa</vt:lpstr>
      <vt:lpstr>'18'!Area_stampa</vt:lpstr>
      <vt:lpstr>'19'!Area_stampa</vt:lpstr>
      <vt:lpstr>'2'!Area_stampa</vt:lpstr>
      <vt:lpstr>'20'!Area_stampa</vt:lpstr>
      <vt:lpstr>'21'!Area_stampa</vt:lpstr>
      <vt:lpstr>'22'!Area_stampa</vt:lpstr>
      <vt:lpstr>'23'!Area_stampa</vt:lpstr>
      <vt:lpstr>'24'!Area_stampa</vt:lpstr>
      <vt:lpstr>'25'!Area_stampa</vt:lpstr>
      <vt:lpstr>'26'!Area_stampa</vt:lpstr>
      <vt:lpstr>'27'!Area_stampa</vt:lpstr>
      <vt:lpstr>'28'!Area_stampa</vt:lpstr>
      <vt:lpstr>'29'!Area_stampa</vt:lpstr>
      <vt:lpstr>'3'!Area_stampa</vt:lpstr>
      <vt:lpstr>'30'!Area_stampa</vt:lpstr>
      <vt:lpstr>'31'!Area_stampa</vt:lpstr>
      <vt:lpstr>'32'!Area_stampa</vt:lpstr>
      <vt:lpstr>'33'!Area_stampa</vt:lpstr>
      <vt:lpstr>'34'!Area_stampa</vt:lpstr>
      <vt:lpstr>'35'!Area_stampa</vt:lpstr>
      <vt:lpstr>'36'!Area_stampa</vt:lpstr>
      <vt:lpstr>'37'!Area_stampa</vt:lpstr>
      <vt:lpstr>'38'!Area_stampa</vt:lpstr>
      <vt:lpstr>'39'!Area_stampa</vt:lpstr>
      <vt:lpstr>'40'!Area_stampa</vt:lpstr>
      <vt:lpstr>'5'!Area_stampa</vt:lpstr>
      <vt:lpstr>'6'!Area_stampa</vt:lpstr>
      <vt:lpstr>'7'!Area_stampa</vt:lpstr>
      <vt:lpstr>'8'!Area_stampa</vt:lpstr>
      <vt:lpstr>'9'!Area_stampa</vt:lpstr>
      <vt:lpstr>'Autocert. corretta esecuzione'!Area_stampa</vt:lpstr>
      <vt:lpstr>'Autospurgo Bardineto'!Area_stampa</vt:lpstr>
      <vt:lpstr>'Autospurgo Calizzano'!Area_stampa</vt:lpstr>
      <vt:lpstr>'Autospurgo Murialdo'!Area_stampa</vt:lpstr>
      <vt:lpstr>'Autospurgo Osiglia'!Area_stampa</vt:lpstr>
      <vt:lpstr>'Conduzione Bardineto'!Area_stampa</vt:lpstr>
      <vt:lpstr>'Conduzione Calizzano'!Area_stampa</vt:lpstr>
      <vt:lpstr>'Conduzione Murialdo'!Area_stampa</vt:lpstr>
      <vt:lpstr>'Conduzione Osiglia'!Area_stampa</vt:lpstr>
      <vt:lpstr>'CTR Bardineto'!Area_stampa</vt:lpstr>
      <vt:lpstr>'CTR Calizzano'!Area_stampa</vt:lpstr>
      <vt:lpstr>'CTR Murialdo'!Area_stampa</vt:lpstr>
      <vt:lpstr>'CTR Osiglia'!Area_stampa</vt:lpstr>
      <vt:lpstr>'Indicazioni di fatturazione'!Area_stampa</vt:lpstr>
      <vt:lpstr>INTESTAZIONE!Area_stampa</vt:lpstr>
      <vt:lpstr>'P.I. indennità mensile'!Area_stampa</vt:lpstr>
      <vt:lpstr>'Riassuntivo mese'!Area_stampa</vt:lpstr>
      <vt:lpstr>'Sommario RC_AQ'!Area_stampa</vt:lpstr>
      <vt:lpstr>moa</vt:lpstr>
      <vt:lpstr>mof</vt:lpstr>
      <vt:lpstr>msa</vt:lpstr>
      <vt:lpstr>msf</vt:lpstr>
      <vt:lpstr>Ribasso</vt:lpstr>
      <vt:lpstr>TOTALE1</vt:lpstr>
      <vt:lpstr>TOTALE10</vt:lpstr>
      <vt:lpstr>TOTALE11</vt:lpstr>
      <vt:lpstr>TOTALE12</vt:lpstr>
      <vt:lpstr>TOTALE13</vt:lpstr>
      <vt:lpstr>TOTALE14</vt:lpstr>
      <vt:lpstr>TOTALE15</vt:lpstr>
      <vt:lpstr>TOTALE18</vt:lpstr>
      <vt:lpstr>TOTALE2</vt:lpstr>
      <vt:lpstr>TOTALE3</vt:lpstr>
      <vt:lpstr>TOTALE4</vt:lpstr>
      <vt:lpstr>TOTALE5</vt:lpstr>
      <vt:lpstr>TOTALE6</vt:lpstr>
      <vt:lpstr>TOTALE7</vt:lpstr>
      <vt:lpstr>TOTALE9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Giordano</dc:creator>
  <cp:lastModifiedBy>Jessica Giordano</cp:lastModifiedBy>
  <cp:lastPrinted>2024-09-03T10:29:21Z</cp:lastPrinted>
  <dcterms:created xsi:type="dcterms:W3CDTF">2015-06-05T18:19:34Z</dcterms:created>
  <dcterms:modified xsi:type="dcterms:W3CDTF">2024-09-03T10:34:24Z</dcterms:modified>
</cp:coreProperties>
</file>